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33220" windowHeight="20340" tabRatio="308"/>
  </bookViews>
  <sheets>
    <sheet name="Feuil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33" i="1"/>
  <c r="D33"/>
  <c r="E33"/>
  <c r="F33"/>
  <c r="G33"/>
  <c r="C34"/>
  <c r="D34"/>
  <c r="E34"/>
  <c r="F34"/>
  <c r="G34"/>
  <c r="C35"/>
  <c r="D35"/>
  <c r="E35"/>
  <c r="F35"/>
  <c r="G35"/>
  <c r="C36"/>
  <c r="D36"/>
  <c r="E36"/>
  <c r="F36"/>
  <c r="G36"/>
  <c r="C37"/>
  <c r="D37"/>
  <c r="E37"/>
  <c r="F37"/>
  <c r="G37"/>
  <c r="C38"/>
  <c r="D38"/>
  <c r="E38"/>
  <c r="F38"/>
  <c r="G38"/>
  <c r="C39"/>
  <c r="D39"/>
  <c r="E39"/>
  <c r="F39"/>
  <c r="G39"/>
  <c r="C40"/>
  <c r="D40"/>
  <c r="E40"/>
  <c r="F40"/>
  <c r="G40"/>
  <c r="C41"/>
  <c r="D41"/>
  <c r="E41"/>
  <c r="F41"/>
  <c r="G41"/>
  <c r="C42"/>
  <c r="D42"/>
  <c r="E42"/>
  <c r="F42"/>
  <c r="G42"/>
  <c r="C43"/>
  <c r="D43"/>
  <c r="E43"/>
  <c r="F43"/>
  <c r="G43"/>
  <c r="G32"/>
  <c r="F32"/>
  <c r="E32"/>
  <c r="C32"/>
  <c r="D32"/>
  <c r="L43"/>
  <c r="K43"/>
  <c r="J43"/>
  <c r="H43"/>
  <c r="L42"/>
  <c r="K42"/>
  <c r="J42"/>
  <c r="H42"/>
  <c r="L41"/>
  <c r="K41"/>
  <c r="J41"/>
  <c r="H41"/>
  <c r="L40"/>
  <c r="K40"/>
  <c r="J40"/>
  <c r="H40"/>
  <c r="L39"/>
  <c r="K39"/>
  <c r="J39"/>
  <c r="H39"/>
  <c r="L38"/>
  <c r="K38"/>
  <c r="J38"/>
  <c r="H38"/>
  <c r="L37"/>
  <c r="K37"/>
  <c r="J37"/>
  <c r="H37"/>
  <c r="L36"/>
  <c r="K36"/>
  <c r="J36"/>
  <c r="H36"/>
  <c r="L35"/>
  <c r="K35"/>
  <c r="J35"/>
  <c r="H35"/>
  <c r="L34"/>
  <c r="K34"/>
  <c r="J34"/>
  <c r="H34"/>
  <c r="L33"/>
  <c r="K33"/>
  <c r="J33"/>
  <c r="H33"/>
  <c r="L32"/>
  <c r="K32"/>
  <c r="J32"/>
  <c r="H32"/>
  <c r="R18"/>
  <c r="V6"/>
  <c r="S7"/>
  <c r="S8"/>
  <c r="S9"/>
  <c r="S10"/>
  <c r="S11"/>
  <c r="S12"/>
  <c r="S13"/>
  <c r="S14"/>
  <c r="S15"/>
  <c r="S16"/>
  <c r="S17"/>
  <c r="S6"/>
  <c r="R19"/>
  <c r="R20"/>
  <c r="R21"/>
  <c r="R22"/>
  <c r="R23"/>
  <c r="R24"/>
  <c r="R25"/>
  <c r="R26"/>
  <c r="R27"/>
  <c r="R28"/>
  <c r="R29"/>
  <c r="R30"/>
  <c r="G18"/>
  <c r="G19"/>
  <c r="G20"/>
  <c r="G21"/>
  <c r="G22"/>
  <c r="G23"/>
  <c r="G24"/>
  <c r="G25"/>
  <c r="G26"/>
  <c r="G27"/>
  <c r="G28"/>
  <c r="G29"/>
  <c r="G30"/>
  <c r="S18"/>
  <c r="S19"/>
  <c r="S20"/>
  <c r="S21"/>
  <c r="S22"/>
  <c r="S23"/>
  <c r="S24"/>
  <c r="S25"/>
  <c r="S26"/>
  <c r="S27"/>
  <c r="S28"/>
  <c r="S29"/>
  <c r="S30"/>
  <c r="T30"/>
  <c r="T29"/>
  <c r="T28"/>
  <c r="T27"/>
  <c r="T26"/>
  <c r="T25"/>
  <c r="T24"/>
  <c r="T23"/>
  <c r="T22"/>
  <c r="T21"/>
  <c r="T20"/>
  <c r="T19"/>
  <c r="T18"/>
  <c r="Q30"/>
  <c r="Q29"/>
  <c r="Q28"/>
  <c r="Q27"/>
  <c r="Q26"/>
  <c r="Q25"/>
  <c r="Q24"/>
  <c r="Q23"/>
  <c r="Q22"/>
  <c r="Q21"/>
  <c r="Q20"/>
  <c r="Q19"/>
  <c r="Q18"/>
  <c r="P30"/>
  <c r="P29"/>
  <c r="P28"/>
  <c r="P27"/>
  <c r="P26"/>
  <c r="P25"/>
  <c r="P24"/>
  <c r="P23"/>
  <c r="P22"/>
  <c r="P21"/>
  <c r="P20"/>
  <c r="P19"/>
  <c r="P18"/>
  <c r="O30"/>
  <c r="N30"/>
  <c r="M30"/>
  <c r="L30"/>
  <c r="O29"/>
  <c r="N29"/>
  <c r="M29"/>
  <c r="L29"/>
  <c r="O28"/>
  <c r="N28"/>
  <c r="M28"/>
  <c r="L28"/>
  <c r="O27"/>
  <c r="N27"/>
  <c r="M27"/>
  <c r="L27"/>
  <c r="O26"/>
  <c r="N26"/>
  <c r="M26"/>
  <c r="L26"/>
  <c r="O25"/>
  <c r="N25"/>
  <c r="M25"/>
  <c r="L25"/>
  <c r="O24"/>
  <c r="N24"/>
  <c r="M24"/>
  <c r="L24"/>
  <c r="O23"/>
  <c r="N23"/>
  <c r="M23"/>
  <c r="L23"/>
  <c r="O22"/>
  <c r="N22"/>
  <c r="M22"/>
  <c r="L22"/>
  <c r="O21"/>
  <c r="N21"/>
  <c r="M21"/>
  <c r="L21"/>
  <c r="O20"/>
  <c r="N20"/>
  <c r="M20"/>
  <c r="L20"/>
  <c r="O19"/>
  <c r="N19"/>
  <c r="M19"/>
  <c r="L19"/>
  <c r="O18"/>
  <c r="N18"/>
  <c r="M18"/>
  <c r="L18"/>
  <c r="K30"/>
  <c r="J30"/>
  <c r="I30"/>
  <c r="H30"/>
  <c r="K29"/>
  <c r="J29"/>
  <c r="I29"/>
  <c r="H29"/>
  <c r="K28"/>
  <c r="J28"/>
  <c r="I28"/>
  <c r="H28"/>
  <c r="K27"/>
  <c r="J27"/>
  <c r="I27"/>
  <c r="H27"/>
  <c r="K26"/>
  <c r="J26"/>
  <c r="I26"/>
  <c r="H26"/>
  <c r="K25"/>
  <c r="J25"/>
  <c r="I25"/>
  <c r="H25"/>
  <c r="K24"/>
  <c r="J24"/>
  <c r="I24"/>
  <c r="H24"/>
  <c r="K23"/>
  <c r="J23"/>
  <c r="I23"/>
  <c r="H23"/>
  <c r="K22"/>
  <c r="J22"/>
  <c r="I22"/>
  <c r="H22"/>
  <c r="K21"/>
  <c r="J21"/>
  <c r="I21"/>
  <c r="H21"/>
  <c r="K20"/>
  <c r="J20"/>
  <c r="I20"/>
  <c r="H20"/>
  <c r="K19"/>
  <c r="J19"/>
  <c r="I19"/>
  <c r="H19"/>
  <c r="K18"/>
  <c r="J18"/>
  <c r="I18"/>
  <c r="H18"/>
  <c r="F30"/>
  <c r="F29"/>
  <c r="F28"/>
  <c r="F27"/>
  <c r="F26"/>
  <c r="F25"/>
  <c r="F24"/>
  <c r="F23"/>
  <c r="F22"/>
  <c r="F21"/>
  <c r="F20"/>
  <c r="F19"/>
  <c r="F18"/>
  <c r="E30"/>
  <c r="E29"/>
  <c r="E28"/>
  <c r="E27"/>
  <c r="E26"/>
  <c r="E25"/>
  <c r="E24"/>
  <c r="E23"/>
  <c r="E22"/>
  <c r="E21"/>
  <c r="E20"/>
  <c r="E19"/>
  <c r="E18"/>
  <c r="D30"/>
  <c r="D29"/>
  <c r="D28"/>
  <c r="D27"/>
  <c r="D26"/>
  <c r="D25"/>
  <c r="D24"/>
  <c r="D23"/>
  <c r="D22"/>
  <c r="D21"/>
  <c r="D20"/>
  <c r="D19"/>
  <c r="D18"/>
  <c r="C30"/>
  <c r="C29"/>
  <c r="C28"/>
  <c r="C27"/>
  <c r="C26"/>
  <c r="C25"/>
  <c r="C24"/>
  <c r="C23"/>
  <c r="C22"/>
  <c r="C21"/>
  <c r="C20"/>
  <c r="C19"/>
  <c r="C18"/>
</calcChain>
</file>

<file path=xl/sharedStrings.xml><?xml version="1.0" encoding="utf-8"?>
<sst xmlns="http://schemas.openxmlformats.org/spreadsheetml/2006/main" count="81" uniqueCount="56">
  <si>
    <t>Log10(E.h.o)</t>
  </si>
  <si>
    <t>Islande (?!)</t>
  </si>
  <si>
    <t>F</t>
  </si>
  <si>
    <t>A 10907</t>
  </si>
  <si>
    <t>C 35</t>
  </si>
  <si>
    <t>Shetland</t>
  </si>
  <si>
    <t>C 37</t>
  </si>
  <si>
    <t>CH 46019</t>
  </si>
  <si>
    <t>C 45</t>
  </si>
  <si>
    <t>Poney</t>
  </si>
  <si>
    <t>M</t>
  </si>
  <si>
    <t>AC 1937 59</t>
  </si>
  <si>
    <t>C 47</t>
  </si>
  <si>
    <t>Welsh</t>
  </si>
  <si>
    <t>MCZ 16890</t>
  </si>
  <si>
    <t>MCZ 52978</t>
  </si>
  <si>
    <t>MS 106944</t>
  </si>
  <si>
    <t>MS 106942</t>
  </si>
  <si>
    <t>C 72</t>
  </si>
  <si>
    <t>C 81</t>
  </si>
  <si>
    <t>C 86</t>
  </si>
  <si>
    <t>C 87</t>
  </si>
  <si>
    <t>KI 16449</t>
  </si>
  <si>
    <t>KI 20253</t>
  </si>
  <si>
    <t>KI 20214</t>
  </si>
  <si>
    <t>KI 23613</t>
  </si>
  <si>
    <t>C 91</t>
  </si>
  <si>
    <t>C 92</t>
  </si>
  <si>
    <t>C 93</t>
  </si>
  <si>
    <t>C 94</t>
  </si>
  <si>
    <t>KI 16438</t>
  </si>
  <si>
    <t>C 102</t>
  </si>
  <si>
    <t>KI 16719</t>
  </si>
  <si>
    <t>C 104</t>
  </si>
  <si>
    <t>Nécropole protohistor</t>
  </si>
  <si>
    <t>Villaricos, Andalousie</t>
  </si>
  <si>
    <t>VL 89-19063</t>
  </si>
  <si>
    <t>AC 1945 27</t>
  </si>
  <si>
    <t>21 ans</t>
  </si>
  <si>
    <t>Isl 3</t>
  </si>
  <si>
    <t>vvv</t>
  </si>
  <si>
    <t>Poneys n=16</t>
  </si>
  <si>
    <t>C 182</t>
  </si>
  <si>
    <t>Islande</t>
  </si>
  <si>
    <t>C 50</t>
  </si>
  <si>
    <t>n=29</t>
  </si>
  <si>
    <t>Mesures</t>
  </si>
  <si>
    <t>n</t>
  </si>
  <si>
    <t>x</t>
  </si>
  <si>
    <t>min</t>
  </si>
  <si>
    <t>max</t>
  </si>
  <si>
    <t>s</t>
  </si>
  <si>
    <t>v</t>
  </si>
  <si>
    <t>D logx</t>
  </si>
  <si>
    <t>D logmin</t>
  </si>
  <si>
    <t>Dlogmax</t>
  </si>
</sst>
</file>

<file path=xl/styles.xml><?xml version="1.0" encoding="utf-8"?>
<styleSheet xmlns="http://schemas.openxmlformats.org/spreadsheetml/2006/main">
  <numFmts count="2">
    <numFmt numFmtId="168" formatCode="0.0"/>
    <numFmt numFmtId="169" formatCode="0.000"/>
  </numFmts>
  <fonts count="5">
    <font>
      <sz val="9"/>
      <name val="Geneva"/>
    </font>
    <font>
      <b/>
      <sz val="9"/>
      <name val="Geneva"/>
    </font>
    <font>
      <sz val="9"/>
      <name val="Geneva"/>
    </font>
    <font>
      <sz val="8"/>
      <name val="Geneva"/>
    </font>
    <font>
      <sz val="9"/>
      <color indexed="10"/>
      <name val="Genev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top"/>
    </xf>
    <xf numFmtId="168" fontId="0" fillId="0" borderId="0" xfId="0" applyNumberFormat="1"/>
    <xf numFmtId="169" fontId="0" fillId="0" borderId="0" xfId="0" applyNumberFormat="1"/>
    <xf numFmtId="168" fontId="0" fillId="0" borderId="0" xfId="0" applyNumberFormat="1" applyAlignment="1">
      <alignment horizontal="center" vertical="top"/>
    </xf>
    <xf numFmtId="0" fontId="0" fillId="0" borderId="0" xfId="0" applyAlignment="1">
      <alignment horizontal="left" vertical="top"/>
    </xf>
    <xf numFmtId="168" fontId="0" fillId="0" borderId="0" xfId="0" applyNumberFormat="1" applyAlignment="1">
      <alignment horizontal="left" vertical="top"/>
    </xf>
    <xf numFmtId="0" fontId="0" fillId="0" borderId="0" xfId="0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 vertical="top"/>
    </xf>
    <xf numFmtId="168" fontId="1" fillId="0" borderId="0" xfId="0" applyNumberFormat="1" applyFont="1"/>
    <xf numFmtId="0" fontId="2" fillId="0" borderId="0" xfId="0" applyFont="1" applyFill="1" applyAlignment="1">
      <alignment horizontal="left" vertical="top"/>
    </xf>
    <xf numFmtId="0" fontId="2" fillId="0" borderId="0" xfId="0" applyNumberFormat="1" applyFont="1" applyFill="1" applyAlignment="1">
      <alignment horizontal="right"/>
    </xf>
    <xf numFmtId="0" fontId="4" fillId="0" borderId="0" xfId="0" applyFont="1" applyAlignment="1">
      <alignment horizontal="left" vertical="top"/>
    </xf>
    <xf numFmtId="168" fontId="4" fillId="0" borderId="0" xfId="0" applyNumberFormat="1" applyFont="1"/>
    <xf numFmtId="0" fontId="4" fillId="0" borderId="0" xfId="0" applyFont="1" applyAlignment="1"/>
    <xf numFmtId="169" fontId="4" fillId="0" borderId="0" xfId="0" applyNumberFormat="1" applyFont="1"/>
    <xf numFmtId="0" fontId="4" fillId="0" borderId="0" xfId="0" applyFont="1"/>
    <xf numFmtId="169" fontId="4" fillId="0" borderId="0" xfId="0" applyNumberFormat="1" applyFon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plotArea>
      <c:layout>
        <c:manualLayout>
          <c:layoutTarget val="inner"/>
          <c:xMode val="edge"/>
          <c:yMode val="edge"/>
          <c:x val="0.126190659573015"/>
          <c:y val="0.07407414105373"/>
          <c:w val="0.68095337052608"/>
          <c:h val="0.800000723380284"/>
        </c:manualLayout>
      </c:layout>
      <c:lineChart>
        <c:grouping val="standard"/>
        <c:ser>
          <c:idx val="0"/>
          <c:order val="0"/>
          <c:tx>
            <c:strRef>
              <c:f>Feuil1!$C$18</c:f>
              <c:strCache>
                <c:ptCount val="1"/>
                <c:pt idx="0">
                  <c:v>C 35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Feuil1!$B$19:$B$30</c:f>
              <c:numCache>
                <c:formatCode>General</c:formatCode>
                <c:ptCount val="12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  <c:pt idx="10">
                  <c:v>7.0</c:v>
                </c:pt>
                <c:pt idx="11">
                  <c:v>8.0</c:v>
                </c:pt>
              </c:numCache>
            </c:numRef>
          </c:cat>
          <c:val>
            <c:numRef>
              <c:f>Feuil1!$C$19:$C$30</c:f>
              <c:numCache>
                <c:formatCode>0.000</c:formatCode>
                <c:ptCount val="12"/>
                <c:pt idx="0">
                  <c:v>-0.118598214467039</c:v>
                </c:pt>
                <c:pt idx="1">
                  <c:v>-0.025588333230437</c:v>
                </c:pt>
                <c:pt idx="2">
                  <c:v>-0.124891935112279</c:v>
                </c:pt>
                <c:pt idx="3">
                  <c:v>-0.0846026892507805</c:v>
                </c:pt>
                <c:pt idx="4">
                  <c:v>-0.0482586992008789</c:v>
                </c:pt>
                <c:pt idx="5">
                  <c:v>-0.0697770899820376</c:v>
                </c:pt>
                <c:pt idx="6">
                  <c:v>-0.0294693000997745</c:v>
                </c:pt>
                <c:pt idx="7">
                  <c:v>-0.0396749057683365</c:v>
                </c:pt>
                <c:pt idx="8">
                  <c:v>-0.0812976344102887</c:v>
                </c:pt>
                <c:pt idx="9">
                  <c:v>-0.0695451570088867</c:v>
                </c:pt>
                <c:pt idx="10">
                  <c:v>-0.068419724676225</c:v>
                </c:pt>
                <c:pt idx="11">
                  <c:v>-0.051061751314873</c:v>
                </c:pt>
              </c:numCache>
            </c:numRef>
          </c:val>
        </c:ser>
        <c:ser>
          <c:idx val="1"/>
          <c:order val="1"/>
          <c:tx>
            <c:strRef>
              <c:f>Feuil1!$D$18</c:f>
              <c:strCache>
                <c:ptCount val="1"/>
                <c:pt idx="0">
                  <c:v>C 37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Feuil1!$B$19:$B$30</c:f>
              <c:numCache>
                <c:formatCode>General</c:formatCode>
                <c:ptCount val="12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  <c:pt idx="10">
                  <c:v>7.0</c:v>
                </c:pt>
                <c:pt idx="11">
                  <c:v>8.0</c:v>
                </c:pt>
              </c:numCache>
            </c:numRef>
          </c:cat>
          <c:val>
            <c:numRef>
              <c:f>Feuil1!$D$19:$D$30</c:f>
              <c:numCache>
                <c:formatCode>0.000</c:formatCode>
                <c:ptCount val="12"/>
                <c:pt idx="0">
                  <c:v>-0.0674456920196578</c:v>
                </c:pt>
                <c:pt idx="1">
                  <c:v>-0.025588333230437</c:v>
                </c:pt>
                <c:pt idx="2">
                  <c:v>-0.0279819221042228</c:v>
                </c:pt>
                <c:pt idx="3">
                  <c:v>-0.0604690095340612</c:v>
                </c:pt>
                <c:pt idx="4">
                  <c:v>-0.0134965929416668</c:v>
                </c:pt>
                <c:pt idx="5">
                  <c:v>-0.00850743324311498</c:v>
                </c:pt>
                <c:pt idx="6">
                  <c:v>-0.0059882042502517</c:v>
                </c:pt>
                <c:pt idx="7">
                  <c:v>-0.00565581847890573</c:v>
                </c:pt>
                <c:pt idx="8">
                  <c:v>-0.0340227670261093</c:v>
                </c:pt>
                <c:pt idx="9">
                  <c:v>-0.031756596119487</c:v>
                </c:pt>
                <c:pt idx="10">
                  <c:v>-0.0123037826972936</c:v>
                </c:pt>
                <c:pt idx="11">
                  <c:v>-0.0838542647111806</c:v>
                </c:pt>
              </c:numCache>
            </c:numRef>
          </c:val>
        </c:ser>
        <c:ser>
          <c:idx val="2"/>
          <c:order val="2"/>
          <c:tx>
            <c:strRef>
              <c:f>Feuil1!$E$18</c:f>
              <c:strCache>
                <c:ptCount val="1"/>
                <c:pt idx="0">
                  <c:v>C 45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Feuil1!$B$19:$B$30</c:f>
              <c:numCache>
                <c:formatCode>General</c:formatCode>
                <c:ptCount val="12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  <c:pt idx="10">
                  <c:v>7.0</c:v>
                </c:pt>
                <c:pt idx="11">
                  <c:v>8.0</c:v>
                </c:pt>
              </c:numCache>
            </c:numRef>
          </c:cat>
          <c:val>
            <c:numRef>
              <c:f>Feuil1!$E$19:$E$30</c:f>
              <c:numCache>
                <c:formatCode>0.000</c:formatCode>
                <c:ptCount val="12"/>
                <c:pt idx="0">
                  <c:v>-0.0508765905864648</c:v>
                </c:pt>
                <c:pt idx="1">
                  <c:v>0.0535929128171877</c:v>
                </c:pt>
                <c:pt idx="2">
                  <c:v>0.0134107630540021</c:v>
                </c:pt>
                <c:pt idx="3">
                  <c:v>-0.0158868768813207</c:v>
                </c:pt>
                <c:pt idx="4">
                  <c:v>-0.0305299322404471</c:v>
                </c:pt>
                <c:pt idx="5">
                  <c:v>0.0244928268598104</c:v>
                </c:pt>
                <c:pt idx="6">
                  <c:v>0.0476966547125246</c:v>
                </c:pt>
                <c:pt idx="7">
                  <c:v>-0.00864067202836782</c:v>
                </c:pt>
                <c:pt idx="8">
                  <c:v>-0.0301451119629075</c:v>
                </c:pt>
                <c:pt idx="9">
                  <c:v>-0.0140278291590552</c:v>
                </c:pt>
                <c:pt idx="10">
                  <c:v>-0.0123037826972936</c:v>
                </c:pt>
                <c:pt idx="11">
                  <c:v>0.0536735992051398</c:v>
                </c:pt>
              </c:numCache>
            </c:numRef>
          </c:val>
        </c:ser>
        <c:ser>
          <c:idx val="3"/>
          <c:order val="3"/>
          <c:tx>
            <c:strRef>
              <c:f>Feuil1!$F$18</c:f>
              <c:strCache>
                <c:ptCount val="1"/>
                <c:pt idx="0">
                  <c:v>C 47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Feuil1!$B$19:$B$30</c:f>
              <c:numCache>
                <c:formatCode>General</c:formatCode>
                <c:ptCount val="12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  <c:pt idx="10">
                  <c:v>7.0</c:v>
                </c:pt>
                <c:pt idx="11">
                  <c:v>8.0</c:v>
                </c:pt>
              </c:numCache>
            </c:numRef>
          </c:cat>
          <c:val>
            <c:numRef>
              <c:f>Feuil1!$F$19:$F$30</c:f>
              <c:numCache>
                <c:formatCode>0.000</c:formatCode>
                <c:ptCount val="12"/>
                <c:pt idx="0">
                  <c:v>-0.205446901467199</c:v>
                </c:pt>
                <c:pt idx="1">
                  <c:v>-0.0811056610802685</c:v>
                </c:pt>
                <c:pt idx="2">
                  <c:v>-0.152920658712523</c:v>
                </c:pt>
                <c:pt idx="3">
                  <c:v>-0.130360179811456</c:v>
                </c:pt>
                <c:pt idx="4">
                  <c:v>-0.106250646178565</c:v>
                </c:pt>
                <c:pt idx="5">
                  <c:v>-0.083141051540019</c:v>
                </c:pt>
                <c:pt idx="6">
                  <c:v>-0.0806218225471558</c:v>
                </c:pt>
                <c:pt idx="7">
                  <c:v>-0.090827428215718</c:v>
                </c:pt>
                <c:pt idx="8">
                  <c:v>-0.127055124970964</c:v>
                </c:pt>
                <c:pt idx="9">
                  <c:v>-0.110937842167112</c:v>
                </c:pt>
                <c:pt idx="10">
                  <c:v>-0.150606480863575</c:v>
                </c:pt>
                <c:pt idx="11">
                  <c:v>-0.0712651374031601</c:v>
                </c:pt>
              </c:numCache>
            </c:numRef>
          </c:val>
        </c:ser>
        <c:ser>
          <c:idx val="4"/>
          <c:order val="4"/>
          <c:tx>
            <c:strRef>
              <c:f>Feuil1!$G$18</c:f>
              <c:strCache>
                <c:ptCount val="1"/>
                <c:pt idx="0">
                  <c:v>C 50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numRef>
              <c:f>Feuil1!$B$19:$B$30</c:f>
              <c:numCache>
                <c:formatCode>General</c:formatCode>
                <c:ptCount val="12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  <c:pt idx="10">
                  <c:v>7.0</c:v>
                </c:pt>
                <c:pt idx="11">
                  <c:v>8.0</c:v>
                </c:pt>
              </c:numCache>
            </c:numRef>
          </c:cat>
          <c:val>
            <c:numRef>
              <c:f>Feuil1!$G$19:$G$30</c:f>
              <c:numCache>
                <c:formatCode>0.000</c:formatCode>
                <c:ptCount val="12"/>
                <c:pt idx="0">
                  <c:v>-0.118598214467039</c:v>
                </c:pt>
                <c:pt idx="1">
                  <c:v>-0.0524604796307384</c:v>
                </c:pt>
                <c:pt idx="2">
                  <c:v>-0.124891935112279</c:v>
                </c:pt>
                <c:pt idx="3">
                  <c:v>-0.090851638527782</c:v>
                </c:pt>
                <c:pt idx="4">
                  <c:v>-0.116716079856731</c:v>
                </c:pt>
                <c:pt idx="5">
                  <c:v>-0.0697770899820376</c:v>
                </c:pt>
                <c:pt idx="6">
                  <c:v>-0.0417037565167861</c:v>
                </c:pt>
                <c:pt idx="7">
                  <c:v>-0.0818725855627915</c:v>
                </c:pt>
                <c:pt idx="8">
                  <c:v>-0.0922930187117519</c:v>
                </c:pt>
                <c:pt idx="9">
                  <c:v>-0.0897485430971736</c:v>
                </c:pt>
                <c:pt idx="10">
                  <c:v>-0.0836596912329619</c:v>
                </c:pt>
                <c:pt idx="11">
                  <c:v>-0.0132731904254733</c:v>
                </c:pt>
              </c:numCache>
            </c:numRef>
          </c:val>
        </c:ser>
        <c:ser>
          <c:idx val="5"/>
          <c:order val="5"/>
          <c:tx>
            <c:strRef>
              <c:f>Feuil1!$H$18</c:f>
              <c:strCache>
                <c:ptCount val="1"/>
                <c:pt idx="0">
                  <c:v>C 72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Feuil1!$B$19:$B$30</c:f>
              <c:numCache>
                <c:formatCode>General</c:formatCode>
                <c:ptCount val="12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  <c:pt idx="10">
                  <c:v>7.0</c:v>
                </c:pt>
                <c:pt idx="11">
                  <c:v>8.0</c:v>
                </c:pt>
              </c:numCache>
            </c:numRef>
          </c:cat>
          <c:val>
            <c:numRef>
              <c:f>Feuil1!$H$19:$H$30</c:f>
              <c:numCache>
                <c:formatCode>0.000</c:formatCode>
                <c:ptCount val="12"/>
                <c:pt idx="0">
                  <c:v>-0.118598214467039</c:v>
                </c:pt>
                <c:pt idx="1">
                  <c:v>-0.0618005058848818</c:v>
                </c:pt>
                <c:pt idx="2">
                  <c:v>-0.119496903225573</c:v>
                </c:pt>
                <c:pt idx="3">
                  <c:v>-0.097191816558801</c:v>
                </c:pt>
                <c:pt idx="4">
                  <c:v>-0.0860472600902786</c:v>
                </c:pt>
                <c:pt idx="5">
                  <c:v>-0.0671529461558888</c:v>
                </c:pt>
                <c:pt idx="6">
                  <c:v>-0.0175700768000668</c:v>
                </c:pt>
                <c:pt idx="7">
                  <c:v>-0.0644984894933687</c:v>
                </c:pt>
                <c:pt idx="8">
                  <c:v>-0.0812976344102887</c:v>
                </c:pt>
                <c:pt idx="9">
                  <c:v>-0.0695451570088867</c:v>
                </c:pt>
                <c:pt idx="10">
                  <c:v>-0.0536964678555187</c:v>
                </c:pt>
                <c:pt idx="11">
                  <c:v>-0.0924544364730981</c:v>
                </c:pt>
              </c:numCache>
            </c:numRef>
          </c:val>
        </c:ser>
        <c:ser>
          <c:idx val="6"/>
          <c:order val="6"/>
          <c:tx>
            <c:strRef>
              <c:f>Feuil1!$I$18</c:f>
              <c:strCache>
                <c:ptCount val="1"/>
                <c:pt idx="0">
                  <c:v>C 81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numRef>
              <c:f>Feuil1!$B$19:$B$30</c:f>
              <c:numCache>
                <c:formatCode>General</c:formatCode>
                <c:ptCount val="12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  <c:pt idx="10">
                  <c:v>7.0</c:v>
                </c:pt>
                <c:pt idx="11">
                  <c:v>8.0</c:v>
                </c:pt>
              </c:numCache>
            </c:numRef>
          </c:cat>
          <c:val>
            <c:numRef>
              <c:f>Feuil1!$I$19:$I$30</c:f>
              <c:numCache>
                <c:formatCode>0.000</c:formatCode>
                <c:ptCount val="12"/>
                <c:pt idx="0">
                  <c:v>-0.10000172597538</c:v>
                </c:pt>
                <c:pt idx="1">
                  <c:v>0.0236296894397445</c:v>
                </c:pt>
                <c:pt idx="2">
                  <c:v>-0.0279819221042228</c:v>
                </c:pt>
                <c:pt idx="3">
                  <c:v>-0.0488871369842461</c:v>
                </c:pt>
                <c:pt idx="4">
                  <c:v>-0.0482586992008789</c:v>
                </c:pt>
                <c:pt idx="5">
                  <c:v>-0.0319885290926378</c:v>
                </c:pt>
                <c:pt idx="6">
                  <c:v>-0.0059882042502517</c:v>
                </c:pt>
                <c:pt idx="7">
                  <c:v>-0.0161938099188137</c:v>
                </c:pt>
                <c:pt idx="8">
                  <c:v>-0.0301451119629075</c:v>
                </c:pt>
                <c:pt idx="9">
                  <c:v>-0.031756596119487</c:v>
                </c:pt>
                <c:pt idx="10">
                  <c:v>-0.0536964678555187</c:v>
                </c:pt>
                <c:pt idx="11">
                  <c:v>-0.0132731904254733</c:v>
                </c:pt>
              </c:numCache>
            </c:numRef>
          </c:val>
        </c:ser>
        <c:ser>
          <c:idx val="7"/>
          <c:order val="7"/>
          <c:tx>
            <c:strRef>
              <c:f>Feuil1!$J$18</c:f>
              <c:strCache>
                <c:ptCount val="1"/>
                <c:pt idx="0">
                  <c:v>C 86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Feuil1!$B$19:$B$30</c:f>
              <c:numCache>
                <c:formatCode>General</c:formatCode>
                <c:ptCount val="12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  <c:pt idx="10">
                  <c:v>7.0</c:v>
                </c:pt>
                <c:pt idx="11">
                  <c:v>8.0</c:v>
                </c:pt>
              </c:numCache>
            </c:numRef>
          </c:cat>
          <c:val>
            <c:numRef>
              <c:f>Feuil1!$J$19:$J$30</c:f>
              <c:numCache>
                <c:formatCode>0.000</c:formatCode>
                <c:ptCount val="12"/>
                <c:pt idx="0">
                  <c:v>-0.182839110721727</c:v>
                </c:pt>
                <c:pt idx="1">
                  <c:v>-0.0618005058848818</c:v>
                </c:pt>
                <c:pt idx="2">
                  <c:v>-0.150034970475035</c:v>
                </c:pt>
                <c:pt idx="3">
                  <c:v>-0.090851638527782</c:v>
                </c:pt>
                <c:pt idx="4">
                  <c:v>-0.125273883491996</c:v>
                </c:pt>
                <c:pt idx="5">
                  <c:v>-0.0697770899820376</c:v>
                </c:pt>
                <c:pt idx="6">
                  <c:v>-0.0417037565167861</c:v>
                </c:pt>
                <c:pt idx="7">
                  <c:v>-0.090827428215718</c:v>
                </c:pt>
                <c:pt idx="8">
                  <c:v>-0.103574029121441</c:v>
                </c:pt>
                <c:pt idx="9">
                  <c:v>-0.100213976775339</c:v>
                </c:pt>
                <c:pt idx="10">
                  <c:v>-0.0821114026701013</c:v>
                </c:pt>
                <c:pt idx="11">
                  <c:v>-0.0924544364730981</c:v>
                </c:pt>
              </c:numCache>
            </c:numRef>
          </c:val>
        </c:ser>
        <c:ser>
          <c:idx val="8"/>
          <c:order val="8"/>
          <c:tx>
            <c:strRef>
              <c:f>Feuil1!$K$18</c:f>
              <c:strCache>
                <c:ptCount val="1"/>
                <c:pt idx="0">
                  <c:v>C 87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Feuil1!$B$19:$B$30</c:f>
              <c:numCache>
                <c:formatCode>General</c:formatCode>
                <c:ptCount val="12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  <c:pt idx="10">
                  <c:v>7.0</c:v>
                </c:pt>
                <c:pt idx="11">
                  <c:v>8.0</c:v>
                </c:pt>
              </c:numCache>
            </c:numRef>
          </c:cat>
          <c:val>
            <c:numRef>
              <c:f>Feuil1!$K$19:$K$30</c:f>
              <c:numCache>
                <c:formatCode>0.000</c:formatCode>
                <c:ptCount val="12"/>
                <c:pt idx="0">
                  <c:v>-0.0485603478592837</c:v>
                </c:pt>
                <c:pt idx="1">
                  <c:v>0.0236296894397445</c:v>
                </c:pt>
                <c:pt idx="2">
                  <c:v>-0.0279819221042228</c:v>
                </c:pt>
                <c:pt idx="3">
                  <c:v>-0.0266107422730939</c:v>
                </c:pt>
                <c:pt idx="4">
                  <c:v>-0.0393038565479524</c:v>
                </c:pt>
                <c:pt idx="5">
                  <c:v>0.0170140162811843</c:v>
                </c:pt>
                <c:pt idx="6">
                  <c:v>0.0162881904609005</c:v>
                </c:pt>
                <c:pt idx="7">
                  <c:v>0.00171777938988837</c:v>
                </c:pt>
                <c:pt idx="8">
                  <c:v>-0.00211638836266403</c:v>
                </c:pt>
                <c:pt idx="9">
                  <c:v>-0.0140278291590552</c:v>
                </c:pt>
                <c:pt idx="10">
                  <c:v>-0.0123037826972936</c:v>
                </c:pt>
                <c:pt idx="11">
                  <c:v>0.0214889158337386</c:v>
                </c:pt>
              </c:numCache>
            </c:numRef>
          </c:val>
        </c:ser>
        <c:ser>
          <c:idx val="9"/>
          <c:order val="9"/>
          <c:tx>
            <c:strRef>
              <c:f>Feuil1!$L$18</c:f>
              <c:strCache>
                <c:ptCount val="1"/>
                <c:pt idx="0">
                  <c:v>C 91</c:v>
                </c:pt>
              </c:strCache>
            </c:strRef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none"/>
          </c:marker>
          <c:cat>
            <c:numRef>
              <c:f>Feuil1!$B$19:$B$30</c:f>
              <c:numCache>
                <c:formatCode>General</c:formatCode>
                <c:ptCount val="12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  <c:pt idx="10">
                  <c:v>7.0</c:v>
                </c:pt>
                <c:pt idx="11">
                  <c:v>8.0</c:v>
                </c:pt>
              </c:numCache>
            </c:numRef>
          </c:cat>
          <c:val>
            <c:numRef>
              <c:f>Feuil1!$L$19:$L$30</c:f>
              <c:numCache>
                <c:formatCode>0.000</c:formatCode>
                <c:ptCount val="12"/>
                <c:pt idx="0">
                  <c:v>-0.152456481728006</c:v>
                </c:pt>
                <c:pt idx="1">
                  <c:v>-0.025588333230437</c:v>
                </c:pt>
                <c:pt idx="2">
                  <c:v>-0.073739412664898</c:v>
                </c:pt>
                <c:pt idx="3">
                  <c:v>-0.0821280701229252</c:v>
                </c:pt>
                <c:pt idx="4">
                  <c:v>-0.0821169664618462</c:v>
                </c:pt>
                <c:pt idx="5">
                  <c:v>-0.0319885290926378</c:v>
                </c:pt>
                <c:pt idx="6">
                  <c:v>-0.0175700768000668</c:v>
                </c:pt>
                <c:pt idx="7">
                  <c:v>-0.0461570332962569</c:v>
                </c:pt>
                <c:pt idx="8">
                  <c:v>-0.0601083353403506</c:v>
                </c:pt>
                <c:pt idx="9">
                  <c:v>-0.0502400018135001</c:v>
                </c:pt>
                <c:pt idx="10">
                  <c:v>-0.0836596912329619</c:v>
                </c:pt>
                <c:pt idx="11">
                  <c:v>0.00445557653495832</c:v>
                </c:pt>
              </c:numCache>
            </c:numRef>
          </c:val>
        </c:ser>
        <c:ser>
          <c:idx val="10"/>
          <c:order val="10"/>
          <c:tx>
            <c:strRef>
              <c:f>Feuil1!$M$18</c:f>
              <c:strCache>
                <c:ptCount val="1"/>
                <c:pt idx="0">
                  <c:v>C 92</c:v>
                </c:pt>
              </c:strCache>
            </c:strRef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none"/>
          </c:marker>
          <c:cat>
            <c:numRef>
              <c:f>Feuil1!$B$19:$B$30</c:f>
              <c:numCache>
                <c:formatCode>General</c:formatCode>
                <c:ptCount val="12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  <c:pt idx="10">
                  <c:v>7.0</c:v>
                </c:pt>
                <c:pt idx="11">
                  <c:v>8.0</c:v>
                </c:pt>
              </c:numCache>
            </c:numRef>
          </c:cat>
          <c:val>
            <c:numRef>
              <c:f>Feuil1!$M$19:$M$30</c:f>
              <c:numCache>
                <c:formatCode>0.000</c:formatCode>
                <c:ptCount val="12"/>
                <c:pt idx="0">
                  <c:v>-0.121321072802512</c:v>
                </c:pt>
                <c:pt idx="1">
                  <c:v>0.00783542225651268</c:v>
                </c:pt>
                <c:pt idx="2">
                  <c:v>-0.0502583168153752</c:v>
                </c:pt>
                <c:pt idx="3">
                  <c:v>-0.0604690095340612</c:v>
                </c:pt>
                <c:pt idx="4">
                  <c:v>-0.0648579610203403</c:v>
                </c:pt>
                <c:pt idx="5">
                  <c:v>-0.00850743324311498</c:v>
                </c:pt>
                <c:pt idx="6">
                  <c:v>0.00529280615943728</c:v>
                </c:pt>
                <c:pt idx="7">
                  <c:v>-0.00864067202836782</c:v>
                </c:pt>
                <c:pt idx="8">
                  <c:v>-0.00211638836266403</c:v>
                </c:pt>
                <c:pt idx="9">
                  <c:v>-0.0140278291590552</c:v>
                </c:pt>
                <c:pt idx="10">
                  <c:v>-0.0836596912329619</c:v>
                </c:pt>
                <c:pt idx="11">
                  <c:v>-0.0132731904254733</c:v>
                </c:pt>
              </c:numCache>
            </c:numRef>
          </c:val>
        </c:ser>
        <c:ser>
          <c:idx val="11"/>
          <c:order val="11"/>
          <c:tx>
            <c:strRef>
              <c:f>Feuil1!$N$18</c:f>
              <c:strCache>
                <c:ptCount val="1"/>
                <c:pt idx="0">
                  <c:v>C 93</c:v>
                </c:pt>
              </c:strCache>
            </c:strRef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none"/>
          </c:marker>
          <c:cat>
            <c:numRef>
              <c:f>Feuil1!$B$19:$B$30</c:f>
              <c:numCache>
                <c:formatCode>General</c:formatCode>
                <c:ptCount val="12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  <c:pt idx="10">
                  <c:v>7.0</c:v>
                </c:pt>
                <c:pt idx="11">
                  <c:v>8.0</c:v>
                </c:pt>
              </c:numCache>
            </c:numRef>
          </c:cat>
          <c:val>
            <c:numRef>
              <c:f>Feuil1!$N$19:$N$30</c:f>
              <c:numCache>
                <c:formatCode>0.000</c:formatCode>
                <c:ptCount val="12"/>
                <c:pt idx="0">
                  <c:v>-0.105234252909058</c:v>
                </c:pt>
                <c:pt idx="1">
                  <c:v>-0.0221278011209305</c:v>
                </c:pt>
                <c:pt idx="2">
                  <c:v>-0.0279819221042228</c:v>
                </c:pt>
                <c:pt idx="3">
                  <c:v>-0.0212157103863877</c:v>
                </c:pt>
                <c:pt idx="4">
                  <c:v>-0.0305299322404471</c:v>
                </c:pt>
                <c:pt idx="5">
                  <c:v>-0.0319885290926378</c:v>
                </c:pt>
                <c:pt idx="6">
                  <c:v>0.00529280615943728</c:v>
                </c:pt>
                <c:pt idx="7">
                  <c:v>-0.0223323500222441</c:v>
                </c:pt>
                <c:pt idx="8">
                  <c:v>-0.0359746556236313</c:v>
                </c:pt>
                <c:pt idx="9">
                  <c:v>-0.0502400018135001</c:v>
                </c:pt>
                <c:pt idx="10">
                  <c:v>-0.0123037826972936</c:v>
                </c:pt>
                <c:pt idx="11">
                  <c:v>-0.0317565961194866</c:v>
                </c:pt>
              </c:numCache>
            </c:numRef>
          </c:val>
        </c:ser>
        <c:ser>
          <c:idx val="12"/>
          <c:order val="12"/>
          <c:tx>
            <c:strRef>
              <c:f>Feuil1!$O$18</c:f>
              <c:strCache>
                <c:ptCount val="1"/>
                <c:pt idx="0">
                  <c:v>C 94</c:v>
                </c:pt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none"/>
          </c:marker>
          <c:cat>
            <c:numRef>
              <c:f>Feuil1!$B$19:$B$30</c:f>
              <c:numCache>
                <c:formatCode>General</c:formatCode>
                <c:ptCount val="12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  <c:pt idx="10">
                  <c:v>7.0</c:v>
                </c:pt>
                <c:pt idx="11">
                  <c:v>8.0</c:v>
                </c:pt>
              </c:numCache>
            </c:numRef>
          </c:cat>
          <c:val>
            <c:numRef>
              <c:f>Feuil1!$O$19:$O$30</c:f>
              <c:numCache>
                <c:formatCode>0.000</c:formatCode>
                <c:ptCount val="12"/>
                <c:pt idx="0">
                  <c:v>-0.124061110168541</c:v>
                </c:pt>
                <c:pt idx="1">
                  <c:v>-0.0085549939316567</c:v>
                </c:pt>
                <c:pt idx="2">
                  <c:v>-0.0502583168153752</c:v>
                </c:pt>
                <c:pt idx="3">
                  <c:v>-0.0723682328337689</c:v>
                </c:pt>
                <c:pt idx="4">
                  <c:v>-0.0482586992008789</c:v>
                </c:pt>
                <c:pt idx="5">
                  <c:v>-0.0224432111864075</c:v>
                </c:pt>
                <c:pt idx="6">
                  <c:v>-0.0175700768000668</c:v>
                </c:pt>
                <c:pt idx="7">
                  <c:v>-0.0301295878621062</c:v>
                </c:pt>
                <c:pt idx="8">
                  <c:v>-0.0399049492520638</c:v>
                </c:pt>
                <c:pt idx="9">
                  <c:v>-0.0578593986836919</c:v>
                </c:pt>
                <c:pt idx="10">
                  <c:v>-0.0536964678555187</c:v>
                </c:pt>
                <c:pt idx="11">
                  <c:v>0.037879332021908</c:v>
                </c:pt>
              </c:numCache>
            </c:numRef>
          </c:val>
        </c:ser>
        <c:ser>
          <c:idx val="13"/>
          <c:order val="13"/>
          <c:tx>
            <c:strRef>
              <c:f>Feuil1!$P$18</c:f>
              <c:strCache>
                <c:ptCount val="1"/>
                <c:pt idx="0">
                  <c:v>C 102</c:v>
                </c:pt>
              </c:strCache>
            </c:strRef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Ref>
              <c:f>Feuil1!$B$19:$B$30</c:f>
              <c:numCache>
                <c:formatCode>General</c:formatCode>
                <c:ptCount val="12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  <c:pt idx="10">
                  <c:v>7.0</c:v>
                </c:pt>
                <c:pt idx="11">
                  <c:v>8.0</c:v>
                </c:pt>
              </c:numCache>
            </c:numRef>
          </c:cat>
          <c:val>
            <c:numRef>
              <c:f>Feuil1!$P$19:$P$30</c:f>
              <c:numCache>
                <c:formatCode>0.000</c:formatCode>
                <c:ptCount val="12"/>
                <c:pt idx="0">
                  <c:v>-0.143741249829795</c:v>
                </c:pt>
                <c:pt idx="1">
                  <c:v>-0.0618005058848818</c:v>
                </c:pt>
                <c:pt idx="2">
                  <c:v>-0.0985629963899301</c:v>
                </c:pt>
                <c:pt idx="3">
                  <c:v>-0.097191816558801</c:v>
                </c:pt>
                <c:pt idx="4">
                  <c:v>-0.116716079856731</c:v>
                </c:pt>
                <c:pt idx="5">
                  <c:v>-0.083141051540019</c:v>
                </c:pt>
                <c:pt idx="6">
                  <c:v>-0.0517456948109267</c:v>
                </c:pt>
                <c:pt idx="7">
                  <c:v>-0.0872233039468926</c:v>
                </c:pt>
                <c:pt idx="8">
                  <c:v>-0.0922930187117519</c:v>
                </c:pt>
                <c:pt idx="9">
                  <c:v>-0.0897485430971736</c:v>
                </c:pt>
                <c:pt idx="10">
                  <c:v>-0.0914850287449185</c:v>
                </c:pt>
                <c:pt idx="11">
                  <c:v>-0.0924544364730981</c:v>
                </c:pt>
              </c:numCache>
            </c:numRef>
          </c:val>
        </c:ser>
        <c:ser>
          <c:idx val="14"/>
          <c:order val="14"/>
          <c:tx>
            <c:strRef>
              <c:f>Feuil1!$Q$18</c:f>
              <c:strCache>
                <c:ptCount val="1"/>
                <c:pt idx="0">
                  <c:v>C 104</c:v>
                </c:pt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numRef>
              <c:f>Feuil1!$B$19:$B$30</c:f>
              <c:numCache>
                <c:formatCode>General</c:formatCode>
                <c:ptCount val="12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  <c:pt idx="10">
                  <c:v>7.0</c:v>
                </c:pt>
                <c:pt idx="11">
                  <c:v>8.0</c:v>
                </c:pt>
              </c:numCache>
            </c:numRef>
          </c:cat>
          <c:val>
            <c:numRef>
              <c:f>Feuil1!$Q$19:$Q$30</c:f>
              <c:numCache>
                <c:formatCode>0.000</c:formatCode>
                <c:ptCount val="12"/>
                <c:pt idx="0">
                  <c:v>-0.0626468091378891</c:v>
                </c:pt>
                <c:pt idx="1">
                  <c:v>0.0251779780026051</c:v>
                </c:pt>
                <c:pt idx="2">
                  <c:v>0.00944457583640079</c:v>
                </c:pt>
                <c:pt idx="3">
                  <c:v>-0.00853467862729862</c:v>
                </c:pt>
                <c:pt idx="4">
                  <c:v>0.0186880904297344</c:v>
                </c:pt>
                <c:pt idx="5">
                  <c:v>0.0137689614680372</c:v>
                </c:pt>
                <c:pt idx="6">
                  <c:v>0.031228540253837</c:v>
                </c:pt>
                <c:pt idx="7">
                  <c:v>-0.00417104957321435</c:v>
                </c:pt>
                <c:pt idx="8">
                  <c:v>-0.00211638836266403</c:v>
                </c:pt>
                <c:pt idx="9">
                  <c:v>-0.0140278291590552</c:v>
                </c:pt>
                <c:pt idx="10">
                  <c:v>0.0132503217750946</c:v>
                </c:pt>
                <c:pt idx="11">
                  <c:v>0.0214889158337386</c:v>
                </c:pt>
              </c:numCache>
            </c:numRef>
          </c:val>
        </c:ser>
        <c:ser>
          <c:idx val="15"/>
          <c:order val="15"/>
          <c:tx>
            <c:strRef>
              <c:f>Feuil1!$R$18</c:f>
              <c:strCache>
                <c:ptCount val="1"/>
                <c:pt idx="0">
                  <c:v>C 182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Feuil1!$B$19:$B$30</c:f>
              <c:numCache>
                <c:formatCode>General</c:formatCode>
                <c:ptCount val="12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  <c:pt idx="10">
                  <c:v>7.0</c:v>
                </c:pt>
                <c:pt idx="11">
                  <c:v>8.0</c:v>
                </c:pt>
              </c:numCache>
            </c:numRef>
          </c:cat>
          <c:val>
            <c:numRef>
              <c:f>Feuil1!$R$19:$R$30</c:f>
              <c:numCache>
                <c:formatCode>0.000</c:formatCode>
                <c:ptCount val="12"/>
                <c:pt idx="0">
                  <c:v>-0.0722981948140697</c:v>
                </c:pt>
                <c:pt idx="1">
                  <c:v>0.0388696559964814</c:v>
                </c:pt>
                <c:pt idx="2">
                  <c:v>-0.00679262303428474</c:v>
                </c:pt>
                <c:pt idx="3">
                  <c:v>-0.0158868768813207</c:v>
                </c:pt>
                <c:pt idx="4">
                  <c:v>-0.00195867954790962</c:v>
                </c:pt>
                <c:pt idx="5">
                  <c:v>0.002773577166574</c:v>
                </c:pt>
                <c:pt idx="6">
                  <c:v>0.0270120558526736</c:v>
                </c:pt>
                <c:pt idx="7">
                  <c:v>0.00608258479233847</c:v>
                </c:pt>
                <c:pt idx="8">
                  <c:v>-0.00211638836266403</c:v>
                </c:pt>
                <c:pt idx="9">
                  <c:v>0.00300551013972505</c:v>
                </c:pt>
                <c:pt idx="10">
                  <c:v>-0.0123037826972936</c:v>
                </c:pt>
                <c:pt idx="11">
                  <c:v>-0.051061751314873</c:v>
                </c:pt>
              </c:numCache>
            </c:numRef>
          </c:val>
        </c:ser>
        <c:marker val="1"/>
        <c:axId val="359210392"/>
        <c:axId val="359213912"/>
      </c:lineChart>
      <c:catAx>
        <c:axId val="359210392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359213912"/>
        <c:crosses val="autoZero"/>
        <c:auto val="1"/>
        <c:lblAlgn val="ctr"/>
        <c:lblOffset val="100"/>
        <c:tickLblSkip val="1"/>
        <c:tickMarkSkip val="1"/>
      </c:catAx>
      <c:valAx>
        <c:axId val="35921391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\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35921039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52393235551"/>
          <c:y val="0.0851852622117895"/>
          <c:w val="0.138095438778016"/>
          <c:h val="0.83333408685446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787400</xdr:colOff>
      <xdr:row>45</xdr:row>
      <xdr:rowOff>101600</xdr:rowOff>
    </xdr:from>
    <xdr:to>
      <xdr:col>10</xdr:col>
      <xdr:colOff>342900</xdr:colOff>
      <xdr:row>66</xdr:row>
      <xdr:rowOff>63500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V43"/>
  <sheetViews>
    <sheetView tabSelected="1" workbookViewId="0">
      <selection activeCell="M54" sqref="M54"/>
    </sheetView>
  </sheetViews>
  <sheetFormatPr baseColWidth="10" defaultRowHeight="13"/>
  <cols>
    <col min="2" max="2" width="5.83203125" style="1" customWidth="1"/>
  </cols>
  <sheetData>
    <row r="1" spans="1:22" s="7" customFormat="1">
      <c r="A1" s="5"/>
      <c r="B1" s="5"/>
      <c r="C1" s="5"/>
      <c r="D1" s="5"/>
      <c r="E1" s="5"/>
      <c r="F1" s="5"/>
      <c r="G1" s="7" t="s">
        <v>38</v>
      </c>
      <c r="H1" s="5"/>
      <c r="I1" s="5"/>
      <c r="J1" s="5"/>
      <c r="K1" s="5">
        <v>3000</v>
      </c>
      <c r="L1" s="5"/>
      <c r="M1" s="5"/>
      <c r="N1" s="6"/>
      <c r="O1" s="5"/>
      <c r="P1" s="5"/>
      <c r="Q1" s="5"/>
      <c r="R1" s="5" t="s">
        <v>40</v>
      </c>
      <c r="S1" s="5"/>
    </row>
    <row r="2" spans="1:22" s="7" customFormat="1">
      <c r="A2" s="5"/>
      <c r="B2" s="5"/>
      <c r="C2" s="5" t="s">
        <v>1</v>
      </c>
      <c r="D2" s="5" t="s">
        <v>5</v>
      </c>
      <c r="E2" s="5" t="s">
        <v>5</v>
      </c>
      <c r="F2" s="5" t="s">
        <v>9</v>
      </c>
      <c r="G2" s="11" t="s">
        <v>5</v>
      </c>
      <c r="H2" s="5" t="s">
        <v>9</v>
      </c>
      <c r="I2" s="5" t="s">
        <v>13</v>
      </c>
      <c r="J2" s="5" t="s">
        <v>9</v>
      </c>
      <c r="K2" s="5" t="s">
        <v>9</v>
      </c>
      <c r="L2" s="5" t="s">
        <v>5</v>
      </c>
      <c r="M2" s="5" t="s">
        <v>5</v>
      </c>
      <c r="N2" s="5" t="s">
        <v>5</v>
      </c>
      <c r="O2" s="5" t="s">
        <v>5</v>
      </c>
      <c r="P2" s="5" t="s">
        <v>5</v>
      </c>
      <c r="Q2" s="5" t="s">
        <v>13</v>
      </c>
      <c r="R2" s="5" t="s">
        <v>43</v>
      </c>
      <c r="S2" s="5"/>
    </row>
    <row r="3" spans="1:22" s="7" customFormat="1" ht="13" customHeight="1">
      <c r="A3" s="5"/>
      <c r="B3" s="5"/>
      <c r="C3" s="5" t="s">
        <v>2</v>
      </c>
      <c r="D3" s="5" t="s">
        <v>2</v>
      </c>
      <c r="E3" s="5" t="s">
        <v>2</v>
      </c>
      <c r="F3" s="5" t="s">
        <v>10</v>
      </c>
      <c r="G3" s="11" t="s">
        <v>2</v>
      </c>
      <c r="H3" s="5" t="s">
        <v>10</v>
      </c>
      <c r="I3" s="5" t="s">
        <v>2</v>
      </c>
      <c r="J3" s="5" t="s">
        <v>10</v>
      </c>
      <c r="K3" s="5" t="s">
        <v>2</v>
      </c>
      <c r="L3" s="5" t="s">
        <v>2</v>
      </c>
      <c r="M3" s="5" t="s">
        <v>2</v>
      </c>
      <c r="N3" s="6" t="s">
        <v>2</v>
      </c>
      <c r="O3" s="5" t="s">
        <v>2</v>
      </c>
      <c r="P3" s="5" t="s">
        <v>2</v>
      </c>
      <c r="Q3" s="5" t="s">
        <v>2</v>
      </c>
      <c r="R3" s="5"/>
      <c r="S3" s="5"/>
      <c r="T3" s="7" t="s">
        <v>34</v>
      </c>
    </row>
    <row r="4" spans="1:22" s="7" customFormat="1">
      <c r="A4" s="5"/>
      <c r="B4" s="5"/>
      <c r="C4" s="5" t="s">
        <v>3</v>
      </c>
      <c r="D4" s="5">
        <v>204044</v>
      </c>
      <c r="E4" s="5" t="s">
        <v>7</v>
      </c>
      <c r="F4" s="5" t="s">
        <v>11</v>
      </c>
      <c r="G4" s="11" t="s">
        <v>37</v>
      </c>
      <c r="H4" s="5" t="s">
        <v>14</v>
      </c>
      <c r="I4" s="5" t="s">
        <v>15</v>
      </c>
      <c r="J4" s="5" t="s">
        <v>16</v>
      </c>
      <c r="K4" s="5" t="s">
        <v>17</v>
      </c>
      <c r="L4" s="5" t="s">
        <v>22</v>
      </c>
      <c r="M4" s="5" t="s">
        <v>23</v>
      </c>
      <c r="N4" s="6" t="s">
        <v>24</v>
      </c>
      <c r="O4" s="5" t="s">
        <v>25</v>
      </c>
      <c r="P4" s="5" t="s">
        <v>30</v>
      </c>
      <c r="Q4" s="5" t="s">
        <v>32</v>
      </c>
      <c r="R4" s="5" t="s">
        <v>39</v>
      </c>
      <c r="S4" s="5"/>
      <c r="T4" s="6" t="s">
        <v>35</v>
      </c>
    </row>
    <row r="5" spans="1:22" s="7" customFormat="1" ht="13" customHeight="1">
      <c r="A5" s="13" t="s">
        <v>45</v>
      </c>
      <c r="B5" s="5"/>
      <c r="C5" s="5" t="s">
        <v>4</v>
      </c>
      <c r="D5" s="5" t="s">
        <v>6</v>
      </c>
      <c r="E5" s="5" t="s">
        <v>8</v>
      </c>
      <c r="F5" s="5" t="s">
        <v>12</v>
      </c>
      <c r="G5" s="11" t="s">
        <v>44</v>
      </c>
      <c r="H5" s="5" t="s">
        <v>18</v>
      </c>
      <c r="I5" s="5" t="s">
        <v>19</v>
      </c>
      <c r="J5" s="5" t="s">
        <v>20</v>
      </c>
      <c r="K5" s="5" t="s">
        <v>21</v>
      </c>
      <c r="L5" s="5" t="s">
        <v>26</v>
      </c>
      <c r="M5" s="5" t="s">
        <v>27</v>
      </c>
      <c r="N5" s="6" t="s">
        <v>28</v>
      </c>
      <c r="O5" s="5" t="s">
        <v>29</v>
      </c>
      <c r="P5" s="5" t="s">
        <v>31</v>
      </c>
      <c r="Q5" s="5" t="s">
        <v>33</v>
      </c>
      <c r="R5" s="7" t="s">
        <v>42</v>
      </c>
      <c r="S5" s="5" t="s">
        <v>41</v>
      </c>
      <c r="T5" s="6" t="s">
        <v>36</v>
      </c>
    </row>
    <row r="6" spans="1:22">
      <c r="A6" s="14">
        <v>210.2413793103448</v>
      </c>
      <c r="B6" s="1">
        <v>1</v>
      </c>
      <c r="C6">
        <v>160</v>
      </c>
      <c r="D6">
        <v>180</v>
      </c>
      <c r="E6">
        <v>187</v>
      </c>
      <c r="F6">
        <v>131</v>
      </c>
      <c r="G6" s="12">
        <v>160</v>
      </c>
      <c r="H6">
        <v>160</v>
      </c>
      <c r="I6">
        <v>167</v>
      </c>
      <c r="J6">
        <v>138</v>
      </c>
      <c r="K6">
        <v>188</v>
      </c>
      <c r="L6" s="2">
        <v>148</v>
      </c>
      <c r="M6" s="2">
        <v>159</v>
      </c>
      <c r="N6" s="2">
        <v>165</v>
      </c>
      <c r="O6">
        <v>158</v>
      </c>
      <c r="P6">
        <v>151</v>
      </c>
      <c r="Q6">
        <v>182</v>
      </c>
      <c r="R6">
        <v>178</v>
      </c>
      <c r="S6">
        <f>AVERAGE(C6:R6)</f>
        <v>163.25</v>
      </c>
      <c r="T6" s="2">
        <v>170</v>
      </c>
      <c r="V6">
        <f>COUNT(C6:R6)</f>
        <v>16</v>
      </c>
    </row>
    <row r="7" spans="1:22">
      <c r="A7" s="14">
        <v>26.517241379310338</v>
      </c>
      <c r="B7" s="1">
        <v>3</v>
      </c>
      <c r="C7">
        <v>25</v>
      </c>
      <c r="D7">
        <v>25</v>
      </c>
      <c r="E7">
        <v>30</v>
      </c>
      <c r="F7">
        <v>22</v>
      </c>
      <c r="G7" s="12">
        <v>23.5</v>
      </c>
      <c r="H7">
        <v>23</v>
      </c>
      <c r="I7">
        <v>28</v>
      </c>
      <c r="J7">
        <v>23</v>
      </c>
      <c r="K7">
        <v>28</v>
      </c>
      <c r="L7" s="2">
        <v>25</v>
      </c>
      <c r="M7" s="2">
        <v>27</v>
      </c>
      <c r="N7" s="2">
        <v>25.2</v>
      </c>
      <c r="O7">
        <v>26</v>
      </c>
      <c r="P7">
        <v>23</v>
      </c>
      <c r="Q7">
        <v>28.1</v>
      </c>
      <c r="R7">
        <v>29</v>
      </c>
      <c r="S7">
        <f t="shared" ref="S7:S17" si="0">AVERAGE(C7:R7)</f>
        <v>25.675000000000001</v>
      </c>
      <c r="T7" s="2">
        <v>25.2</v>
      </c>
    </row>
    <row r="8" spans="1:22">
      <c r="A8" s="14">
        <v>21.331034482758625</v>
      </c>
      <c r="B8" s="1">
        <v>4</v>
      </c>
      <c r="C8">
        <v>16</v>
      </c>
      <c r="D8">
        <v>20</v>
      </c>
      <c r="E8">
        <v>22</v>
      </c>
      <c r="F8">
        <v>15</v>
      </c>
      <c r="G8" s="12">
        <v>16</v>
      </c>
      <c r="H8">
        <v>16.2</v>
      </c>
      <c r="I8">
        <v>20</v>
      </c>
      <c r="J8">
        <v>15.1</v>
      </c>
      <c r="K8">
        <v>20</v>
      </c>
      <c r="L8" s="2">
        <v>18</v>
      </c>
      <c r="M8" s="2">
        <v>19</v>
      </c>
      <c r="N8" s="2">
        <v>20</v>
      </c>
      <c r="O8">
        <v>19</v>
      </c>
      <c r="P8">
        <v>17</v>
      </c>
      <c r="Q8">
        <v>21.8</v>
      </c>
      <c r="R8">
        <v>21</v>
      </c>
      <c r="S8">
        <f t="shared" si="0"/>
        <v>18.506250000000001</v>
      </c>
      <c r="T8" s="2">
        <v>19</v>
      </c>
    </row>
    <row r="9" spans="1:22">
      <c r="A9" s="14">
        <v>42.527586206896537</v>
      </c>
      <c r="B9" s="1">
        <v>5</v>
      </c>
      <c r="C9">
        <v>35</v>
      </c>
      <c r="D9">
        <v>37</v>
      </c>
      <c r="E9">
        <v>41</v>
      </c>
      <c r="F9">
        <v>31.5</v>
      </c>
      <c r="G9" s="12">
        <v>34.5</v>
      </c>
      <c r="H9">
        <v>34</v>
      </c>
      <c r="I9">
        <v>38</v>
      </c>
      <c r="J9">
        <v>34.5</v>
      </c>
      <c r="K9">
        <v>40</v>
      </c>
      <c r="L9" s="2">
        <v>35.200000000000003</v>
      </c>
      <c r="M9" s="2">
        <v>37</v>
      </c>
      <c r="N9" s="2">
        <v>40.5</v>
      </c>
      <c r="O9">
        <v>36</v>
      </c>
      <c r="P9">
        <v>34</v>
      </c>
      <c r="Q9">
        <v>41.7</v>
      </c>
      <c r="R9">
        <v>41</v>
      </c>
      <c r="S9">
        <f t="shared" si="0"/>
        <v>36.931249999999999</v>
      </c>
      <c r="T9" s="2">
        <v>37</v>
      </c>
    </row>
    <row r="10" spans="1:22">
      <c r="A10" s="14">
        <v>26.820689655172409</v>
      </c>
      <c r="B10" s="1">
        <v>6</v>
      </c>
      <c r="C10">
        <v>24</v>
      </c>
      <c r="D10">
        <v>26</v>
      </c>
      <c r="E10">
        <v>25</v>
      </c>
      <c r="F10">
        <v>21</v>
      </c>
      <c r="G10" s="12">
        <v>20.5</v>
      </c>
      <c r="H10">
        <v>22</v>
      </c>
      <c r="I10">
        <v>24</v>
      </c>
      <c r="J10">
        <v>20.100000000000001</v>
      </c>
      <c r="K10">
        <v>24.5</v>
      </c>
      <c r="L10" s="2">
        <v>22.2</v>
      </c>
      <c r="M10" s="2">
        <v>23.1</v>
      </c>
      <c r="N10" s="2">
        <v>25</v>
      </c>
      <c r="O10">
        <v>24</v>
      </c>
      <c r="P10">
        <v>20.5</v>
      </c>
      <c r="Q10">
        <v>28</v>
      </c>
      <c r="R10">
        <v>26.7</v>
      </c>
      <c r="S10">
        <f t="shared" si="0"/>
        <v>23.537499999999998</v>
      </c>
      <c r="T10" s="2">
        <v>24</v>
      </c>
    </row>
    <row r="11" spans="1:22">
      <c r="A11" s="14">
        <v>38.751724137931028</v>
      </c>
      <c r="B11" s="1">
        <v>10</v>
      </c>
      <c r="C11">
        <v>33</v>
      </c>
      <c r="D11">
        <v>38</v>
      </c>
      <c r="E11">
        <v>41</v>
      </c>
      <c r="F11">
        <v>32</v>
      </c>
      <c r="G11" s="12">
        <v>33</v>
      </c>
      <c r="H11">
        <v>33.200000000000003</v>
      </c>
      <c r="I11">
        <v>36</v>
      </c>
      <c r="J11">
        <v>33</v>
      </c>
      <c r="K11">
        <v>40.299999999999997</v>
      </c>
      <c r="L11" s="2">
        <v>36</v>
      </c>
      <c r="M11" s="2">
        <v>38</v>
      </c>
      <c r="N11" s="2">
        <v>36</v>
      </c>
      <c r="O11">
        <v>36.799999999999997</v>
      </c>
      <c r="P11">
        <v>32</v>
      </c>
      <c r="Q11">
        <v>40</v>
      </c>
      <c r="R11">
        <v>39</v>
      </c>
      <c r="S11">
        <f t="shared" si="0"/>
        <v>36.081249999999997</v>
      </c>
      <c r="T11" s="2">
        <v>35.5</v>
      </c>
    </row>
    <row r="12" spans="1:22" s="8" customFormat="1">
      <c r="A12" s="14">
        <v>38.527586206896544</v>
      </c>
      <c r="B12" s="9">
        <v>11</v>
      </c>
      <c r="C12" s="8">
        <v>36</v>
      </c>
      <c r="D12" s="8">
        <v>38</v>
      </c>
      <c r="E12" s="8">
        <v>43</v>
      </c>
      <c r="F12" s="8">
        <v>32</v>
      </c>
      <c r="G12" s="12">
        <v>35</v>
      </c>
      <c r="H12" s="8">
        <v>37</v>
      </c>
      <c r="I12" s="8">
        <v>38</v>
      </c>
      <c r="J12" s="8">
        <v>35</v>
      </c>
      <c r="K12" s="8">
        <v>40</v>
      </c>
      <c r="L12" s="10">
        <v>37</v>
      </c>
      <c r="M12" s="10">
        <v>39</v>
      </c>
      <c r="N12" s="10">
        <v>39</v>
      </c>
      <c r="O12" s="8">
        <v>37</v>
      </c>
      <c r="P12" s="8">
        <v>34.200000000000003</v>
      </c>
      <c r="Q12" s="8">
        <v>41.4</v>
      </c>
      <c r="R12" s="8">
        <v>41</v>
      </c>
      <c r="S12">
        <f t="shared" si="0"/>
        <v>37.662500000000001</v>
      </c>
      <c r="T12" s="10">
        <v>35.5</v>
      </c>
    </row>
    <row r="13" spans="1:22">
      <c r="A13" s="14">
        <v>29.582758620689649</v>
      </c>
      <c r="B13" s="1">
        <v>12</v>
      </c>
      <c r="C13">
        <v>27</v>
      </c>
      <c r="D13">
        <v>29.2</v>
      </c>
      <c r="E13">
        <v>29</v>
      </c>
      <c r="F13">
        <v>24</v>
      </c>
      <c r="G13" s="12">
        <v>24.5</v>
      </c>
      <c r="H13">
        <v>25.5</v>
      </c>
      <c r="I13">
        <v>28.5</v>
      </c>
      <c r="J13">
        <v>24</v>
      </c>
      <c r="K13">
        <v>29.7</v>
      </c>
      <c r="L13" s="2">
        <v>26.6</v>
      </c>
      <c r="M13" s="2">
        <v>29</v>
      </c>
      <c r="N13" s="2">
        <v>28.1</v>
      </c>
      <c r="O13">
        <v>27.6</v>
      </c>
      <c r="P13">
        <v>24.2</v>
      </c>
      <c r="Q13">
        <v>29.3</v>
      </c>
      <c r="R13">
        <v>30</v>
      </c>
      <c r="S13">
        <f t="shared" si="0"/>
        <v>27.262500000000003</v>
      </c>
      <c r="T13" s="2">
        <v>25.5</v>
      </c>
    </row>
    <row r="14" spans="1:22">
      <c r="A14" s="14">
        <v>24.11724137931035</v>
      </c>
      <c r="B14" s="1">
        <v>13</v>
      </c>
      <c r="C14">
        <v>20</v>
      </c>
      <c r="D14">
        <v>22.3</v>
      </c>
      <c r="E14">
        <v>22.5</v>
      </c>
      <c r="F14">
        <v>18</v>
      </c>
      <c r="G14" s="12">
        <v>19.5</v>
      </c>
      <c r="H14">
        <v>20</v>
      </c>
      <c r="I14">
        <v>22.5</v>
      </c>
      <c r="J14">
        <v>19</v>
      </c>
      <c r="K14">
        <v>24</v>
      </c>
      <c r="L14" s="2">
        <v>21</v>
      </c>
      <c r="M14" s="2">
        <v>24</v>
      </c>
      <c r="N14">
        <v>22.2</v>
      </c>
      <c r="O14">
        <v>22</v>
      </c>
      <c r="P14">
        <v>19.5</v>
      </c>
      <c r="Q14">
        <v>24</v>
      </c>
      <c r="R14">
        <v>24</v>
      </c>
      <c r="S14">
        <f t="shared" si="0"/>
        <v>21.53125</v>
      </c>
      <c r="T14" s="2">
        <v>21</v>
      </c>
    </row>
    <row r="15" spans="1:22">
      <c r="A15" s="14">
        <v>25.820689655172409</v>
      </c>
      <c r="B15" s="1">
        <v>14</v>
      </c>
      <c r="C15">
        <v>22</v>
      </c>
      <c r="D15">
        <v>24</v>
      </c>
      <c r="E15">
        <v>25</v>
      </c>
      <c r="F15">
        <v>20</v>
      </c>
      <c r="G15" s="12">
        <v>21</v>
      </c>
      <c r="H15">
        <v>22</v>
      </c>
      <c r="I15">
        <v>24</v>
      </c>
      <c r="J15">
        <v>20.5</v>
      </c>
      <c r="K15">
        <v>25</v>
      </c>
      <c r="L15" s="2">
        <v>23</v>
      </c>
      <c r="M15" s="2">
        <v>25</v>
      </c>
      <c r="N15" s="2">
        <v>23</v>
      </c>
      <c r="O15">
        <v>22.6</v>
      </c>
      <c r="P15">
        <v>21</v>
      </c>
      <c r="Q15">
        <v>25</v>
      </c>
      <c r="R15">
        <v>26</v>
      </c>
      <c r="S15">
        <f t="shared" si="0"/>
        <v>23.068750000000001</v>
      </c>
      <c r="T15" s="2">
        <v>22</v>
      </c>
    </row>
    <row r="16" spans="1:22">
      <c r="A16" s="14">
        <v>33.948275862068975</v>
      </c>
      <c r="B16" s="1">
        <v>7</v>
      </c>
      <c r="C16">
        <v>29</v>
      </c>
      <c r="D16">
        <v>33</v>
      </c>
      <c r="E16">
        <v>33</v>
      </c>
      <c r="F16">
        <v>24</v>
      </c>
      <c r="G16" s="12">
        <v>28</v>
      </c>
      <c r="H16">
        <v>30</v>
      </c>
      <c r="I16">
        <v>30</v>
      </c>
      <c r="J16">
        <v>28.1</v>
      </c>
      <c r="K16">
        <v>33</v>
      </c>
      <c r="L16" s="2">
        <v>28</v>
      </c>
      <c r="M16" s="2">
        <v>28</v>
      </c>
      <c r="N16" s="2">
        <v>33</v>
      </c>
      <c r="O16">
        <v>30</v>
      </c>
      <c r="P16">
        <v>27.5</v>
      </c>
      <c r="Q16">
        <v>35</v>
      </c>
      <c r="R16">
        <v>33</v>
      </c>
      <c r="S16">
        <f t="shared" si="0"/>
        <v>30.162500000000001</v>
      </c>
      <c r="T16" s="2">
        <v>30</v>
      </c>
    </row>
    <row r="17" spans="1:20">
      <c r="A17" s="14">
        <v>12.372413793103451</v>
      </c>
      <c r="B17" s="1">
        <v>8</v>
      </c>
      <c r="C17">
        <v>11</v>
      </c>
      <c r="D17">
        <v>10.199999999999999</v>
      </c>
      <c r="E17">
        <v>14</v>
      </c>
      <c r="F17">
        <v>10.5</v>
      </c>
      <c r="G17" s="12">
        <v>12</v>
      </c>
      <c r="H17">
        <v>10</v>
      </c>
      <c r="I17">
        <v>12</v>
      </c>
      <c r="J17">
        <v>10</v>
      </c>
      <c r="K17">
        <v>13</v>
      </c>
      <c r="L17" s="2">
        <v>12.5</v>
      </c>
      <c r="M17" s="2">
        <v>12</v>
      </c>
      <c r="N17" s="2">
        <v>11.5</v>
      </c>
      <c r="O17">
        <v>13.5</v>
      </c>
      <c r="P17">
        <v>10</v>
      </c>
      <c r="Q17">
        <v>13</v>
      </c>
      <c r="R17">
        <v>11</v>
      </c>
      <c r="S17">
        <f t="shared" si="0"/>
        <v>11.637499999999999</v>
      </c>
      <c r="T17" s="2">
        <v>11</v>
      </c>
    </row>
    <row r="18" spans="1:20">
      <c r="A18" s="15" t="s">
        <v>0</v>
      </c>
      <c r="C18" s="4" t="str">
        <f>C5</f>
        <v>C 35</v>
      </c>
      <c r="D18" s="4" t="str">
        <f>D5</f>
        <v>C 37</v>
      </c>
      <c r="E18" s="4" t="str">
        <f t="shared" ref="E18:R18" si="1">E5</f>
        <v>C 45</v>
      </c>
      <c r="F18" s="4" t="str">
        <f t="shared" si="1"/>
        <v>C 47</v>
      </c>
      <c r="G18" s="4" t="str">
        <f>G5</f>
        <v>C 50</v>
      </c>
      <c r="H18" s="4" t="str">
        <f t="shared" si="1"/>
        <v>C 72</v>
      </c>
      <c r="I18" s="4" t="str">
        <f t="shared" si="1"/>
        <v>C 81</v>
      </c>
      <c r="J18" s="4" t="str">
        <f t="shared" si="1"/>
        <v>C 86</v>
      </c>
      <c r="K18" s="4" t="str">
        <f t="shared" si="1"/>
        <v>C 87</v>
      </c>
      <c r="L18" s="4" t="str">
        <f t="shared" si="1"/>
        <v>C 91</v>
      </c>
      <c r="M18" s="4" t="str">
        <f t="shared" si="1"/>
        <v>C 92</v>
      </c>
      <c r="N18" s="4" t="str">
        <f t="shared" si="1"/>
        <v>C 93</v>
      </c>
      <c r="O18" s="4" t="str">
        <f t="shared" si="1"/>
        <v>C 94</v>
      </c>
      <c r="P18" s="4" t="str">
        <f t="shared" si="1"/>
        <v>C 102</v>
      </c>
      <c r="Q18" s="4" t="str">
        <f t="shared" si="1"/>
        <v>C 104</v>
      </c>
      <c r="R18" s="4" t="str">
        <f t="shared" si="1"/>
        <v>C 182</v>
      </c>
      <c r="S18" s="4" t="str">
        <f>S5</f>
        <v>Poneys n=16</v>
      </c>
      <c r="T18" s="4" t="str">
        <f>T5</f>
        <v>VL 89-19063</v>
      </c>
    </row>
    <row r="19" spans="1:20">
      <c r="A19" s="16">
        <v>2.3227181971229638</v>
      </c>
      <c r="B19" s="1">
        <v>1</v>
      </c>
      <c r="C19" s="3">
        <f t="shared" ref="C19:T30" si="2">LOG10(C6)-$A19</f>
        <v>-0.11859821446703922</v>
      </c>
      <c r="D19" s="3">
        <f t="shared" si="2"/>
        <v>-6.7445692019657777E-2</v>
      </c>
      <c r="E19" s="3">
        <f t="shared" si="2"/>
        <v>-5.0876590586464765E-2</v>
      </c>
      <c r="F19" s="3">
        <f t="shared" si="2"/>
        <v>-0.20544690146719935</v>
      </c>
      <c r="G19" s="3">
        <f t="shared" ref="G19:G30" si="3">LOG10(G6)-$A19</f>
        <v>-0.11859821446703922</v>
      </c>
      <c r="H19" s="3">
        <f t="shared" si="2"/>
        <v>-0.11859821446703922</v>
      </c>
      <c r="I19" s="3">
        <f t="shared" si="2"/>
        <v>-0.10000172597538048</v>
      </c>
      <c r="J19" s="3">
        <f t="shared" si="2"/>
        <v>-0.18283911072172732</v>
      </c>
      <c r="K19" s="3">
        <f t="shared" si="2"/>
        <v>-4.8560347859283759E-2</v>
      </c>
      <c r="L19" s="3">
        <f t="shared" si="2"/>
        <v>-0.1524564817280063</v>
      </c>
      <c r="M19" s="3">
        <f t="shared" si="2"/>
        <v>-0.12132107280251248</v>
      </c>
      <c r="N19" s="3">
        <f t="shared" si="2"/>
        <v>-0.10523425290905752</v>
      </c>
      <c r="O19" s="3">
        <f t="shared" si="2"/>
        <v>-0.12406111016854116</v>
      </c>
      <c r="P19" s="3">
        <f t="shared" si="2"/>
        <v>-0.14374124982979453</v>
      </c>
      <c r="Q19" s="3">
        <f t="shared" si="2"/>
        <v>-6.2646809137889115E-2</v>
      </c>
      <c r="R19" s="3">
        <f t="shared" ref="R19:R30" si="4">LOG10(R6)-$A19</f>
        <v>-7.2298194814069738E-2</v>
      </c>
      <c r="S19" s="3">
        <f t="shared" ref="S19:S30" si="5">LOG10(S6)-$A19</f>
        <v>-0.10986500717585246</v>
      </c>
      <c r="T19" s="3">
        <f t="shared" si="2"/>
        <v>-9.2269275744689683E-2</v>
      </c>
    </row>
    <row r="20" spans="1:20">
      <c r="A20" s="16">
        <v>1.4235283419024747</v>
      </c>
      <c r="B20" s="1">
        <v>3</v>
      </c>
      <c r="C20" s="3">
        <f t="shared" si="2"/>
        <v>-2.5588333230436966E-2</v>
      </c>
      <c r="D20" s="3">
        <f t="shared" si="2"/>
        <v>-2.5588333230436966E-2</v>
      </c>
      <c r="E20" s="3">
        <f t="shared" si="2"/>
        <v>5.3592912817187699E-2</v>
      </c>
      <c r="F20" s="3">
        <f t="shared" si="2"/>
        <v>-8.110566108026851E-2</v>
      </c>
      <c r="G20" s="3">
        <f t="shared" si="3"/>
        <v>-5.246047963073841E-2</v>
      </c>
      <c r="H20" s="3">
        <f t="shared" si="2"/>
        <v>-6.180050588488184E-2</v>
      </c>
      <c r="I20" s="3">
        <f t="shared" si="2"/>
        <v>2.3629689439744528E-2</v>
      </c>
      <c r="J20" s="3">
        <f t="shared" si="2"/>
        <v>-6.180050588488184E-2</v>
      </c>
      <c r="K20" s="3">
        <f t="shared" si="2"/>
        <v>2.3629689439744528E-2</v>
      </c>
      <c r="L20" s="3">
        <f t="shared" si="2"/>
        <v>-2.5588333230436966E-2</v>
      </c>
      <c r="M20" s="3">
        <f t="shared" si="2"/>
        <v>7.8354222565126808E-3</v>
      </c>
      <c r="N20" s="3">
        <f t="shared" si="2"/>
        <v>-2.212780112093049E-2</v>
      </c>
      <c r="O20" s="3">
        <f t="shared" si="2"/>
        <v>-8.554993931656707E-3</v>
      </c>
      <c r="P20" s="3">
        <f t="shared" si="2"/>
        <v>-6.180050588488184E-2</v>
      </c>
      <c r="Q20" s="3">
        <f t="shared" si="2"/>
        <v>2.5177978002605128E-2</v>
      </c>
      <c r="R20" s="3">
        <f t="shared" si="4"/>
        <v>3.88696559964814E-2</v>
      </c>
      <c r="S20" s="3">
        <f t="shared" si="5"/>
        <v>-1.4017889633158864E-2</v>
      </c>
      <c r="T20" s="3">
        <f t="shared" si="2"/>
        <v>-2.212780112093049E-2</v>
      </c>
    </row>
    <row r="21" spans="1:20">
      <c r="A21" s="16">
        <v>1.329011917768204</v>
      </c>
      <c r="B21" s="1">
        <v>4</v>
      </c>
      <c r="C21" s="3">
        <f t="shared" si="2"/>
        <v>-0.12489193511227925</v>
      </c>
      <c r="D21" s="3">
        <f t="shared" si="2"/>
        <v>-2.7981922104222789E-2</v>
      </c>
      <c r="E21" s="3">
        <f t="shared" si="2"/>
        <v>1.3410763054002128E-2</v>
      </c>
      <c r="F21" s="3">
        <f t="shared" si="2"/>
        <v>-0.15292065871252269</v>
      </c>
      <c r="G21" s="3">
        <f t="shared" si="3"/>
        <v>-0.12489193511227925</v>
      </c>
      <c r="H21" s="3">
        <f t="shared" si="2"/>
        <v>-0.11949690322557305</v>
      </c>
      <c r="I21" s="3">
        <f t="shared" si="2"/>
        <v>-2.7981922104222789E-2</v>
      </c>
      <c r="J21" s="3">
        <f t="shared" si="2"/>
        <v>-0.15003497047503456</v>
      </c>
      <c r="K21" s="3">
        <f t="shared" si="2"/>
        <v>-2.7981922104222789E-2</v>
      </c>
      <c r="L21" s="3">
        <f t="shared" si="2"/>
        <v>-7.373941266489803E-2</v>
      </c>
      <c r="M21" s="3">
        <f t="shared" si="2"/>
        <v>-5.0258316815375181E-2</v>
      </c>
      <c r="N21" s="3">
        <f t="shared" si="2"/>
        <v>-2.7981922104222789E-2</v>
      </c>
      <c r="O21" s="3">
        <f t="shared" si="2"/>
        <v>-5.0258316815375181E-2</v>
      </c>
      <c r="P21" s="3">
        <f t="shared" si="2"/>
        <v>-9.8562996389930158E-2</v>
      </c>
      <c r="Q21" s="3">
        <f t="shared" si="2"/>
        <v>9.4445758364007926E-3</v>
      </c>
      <c r="R21" s="3">
        <f t="shared" si="4"/>
        <v>-6.7926230342847393E-3</v>
      </c>
      <c r="S21" s="3">
        <f t="shared" si="5"/>
        <v>-6.1693493034829627E-2</v>
      </c>
      <c r="T21" s="3">
        <f t="shared" si="2"/>
        <v>-5.0258316815375181E-2</v>
      </c>
    </row>
    <row r="22" spans="1:20">
      <c r="A22" s="16">
        <v>1.6286707336010562</v>
      </c>
      <c r="B22" s="1">
        <v>5</v>
      </c>
      <c r="C22" s="3">
        <f t="shared" si="2"/>
        <v>-8.4602689250780516E-2</v>
      </c>
      <c r="D22" s="3">
        <f t="shared" si="2"/>
        <v>-6.0469009534061202E-2</v>
      </c>
      <c r="E22" s="3">
        <f t="shared" si="2"/>
        <v>-1.5886876881320733E-2</v>
      </c>
      <c r="F22" s="3">
        <f t="shared" si="2"/>
        <v>-0.13036017981145576</v>
      </c>
      <c r="G22" s="3">
        <f t="shared" si="3"/>
        <v>-9.0851638527781997E-2</v>
      </c>
      <c r="H22" s="3">
        <f t="shared" si="2"/>
        <v>-9.7191816558801047E-2</v>
      </c>
      <c r="I22" s="3">
        <f t="shared" si="2"/>
        <v>-4.8887136984246071E-2</v>
      </c>
      <c r="J22" s="3">
        <f t="shared" si="2"/>
        <v>-9.0851638527781997E-2</v>
      </c>
      <c r="K22" s="3">
        <f t="shared" si="2"/>
        <v>-2.6610742273093901E-2</v>
      </c>
      <c r="L22" s="3">
        <f t="shared" si="2"/>
        <v>-8.2128070122925223E-2</v>
      </c>
      <c r="M22" s="3">
        <f t="shared" si="2"/>
        <v>-6.0469009534061202E-2</v>
      </c>
      <c r="N22" s="3">
        <f t="shared" si="2"/>
        <v>-2.1215710386387698E-2</v>
      </c>
      <c r="O22" s="3">
        <f t="shared" si="2"/>
        <v>-7.236823283376892E-2</v>
      </c>
      <c r="P22" s="3">
        <f t="shared" si="2"/>
        <v>-9.7191816558801047E-2</v>
      </c>
      <c r="Q22" s="3">
        <f t="shared" si="2"/>
        <v>-8.5346786272986197E-3</v>
      </c>
      <c r="R22" s="3">
        <f t="shared" si="4"/>
        <v>-1.5886876881320733E-2</v>
      </c>
      <c r="S22" s="3">
        <f t="shared" si="5"/>
        <v>-6.1276726277314619E-2</v>
      </c>
      <c r="T22" s="3">
        <f t="shared" si="2"/>
        <v>-6.0469009534061202E-2</v>
      </c>
    </row>
    <row r="23" spans="1:20">
      <c r="A23" s="16">
        <v>1.4284699409124848</v>
      </c>
      <c r="B23" s="1">
        <v>6</v>
      </c>
      <c r="C23" s="3">
        <f t="shared" si="2"/>
        <v>-4.8258699200878885E-2</v>
      </c>
      <c r="D23" s="3">
        <f t="shared" si="2"/>
        <v>-1.349659294166683E-2</v>
      </c>
      <c r="E23" s="3">
        <f t="shared" si="2"/>
        <v>-3.0529932240447089E-2</v>
      </c>
      <c r="F23" s="3">
        <f t="shared" si="2"/>
        <v>-0.1062506461785655</v>
      </c>
      <c r="G23" s="3">
        <f t="shared" si="3"/>
        <v>-0.1167160798567306</v>
      </c>
      <c r="H23" s="3">
        <f t="shared" si="2"/>
        <v>-8.6047260090278632E-2</v>
      </c>
      <c r="I23" s="3">
        <f t="shared" si="2"/>
        <v>-4.8258699200878885E-2</v>
      </c>
      <c r="J23" s="3">
        <f t="shared" si="2"/>
        <v>-0.12527388349199597</v>
      </c>
      <c r="K23" s="3">
        <f t="shared" si="2"/>
        <v>-3.9303856547952432E-2</v>
      </c>
      <c r="L23" s="3">
        <f t="shared" si="2"/>
        <v>-8.2116966461846186E-2</v>
      </c>
      <c r="M23" s="3">
        <f t="shared" si="2"/>
        <v>-6.485796102034036E-2</v>
      </c>
      <c r="N23" s="3">
        <f t="shared" si="2"/>
        <v>-3.0529932240447089E-2</v>
      </c>
      <c r="O23" s="3">
        <f t="shared" si="2"/>
        <v>-4.8258699200878885E-2</v>
      </c>
      <c r="P23" s="3">
        <f t="shared" si="2"/>
        <v>-0.1167160798567306</v>
      </c>
      <c r="Q23" s="3">
        <f t="shared" si="2"/>
        <v>1.8688090429734405E-2</v>
      </c>
      <c r="R23" s="3">
        <f t="shared" si="4"/>
        <v>-1.9586795479096253E-3</v>
      </c>
      <c r="S23" s="3">
        <f t="shared" si="5"/>
        <v>-5.670960788776358E-2</v>
      </c>
      <c r="T23" s="3">
        <f t="shared" si="2"/>
        <v>-4.8258699200878885E-2</v>
      </c>
    </row>
    <row r="24" spans="1:20">
      <c r="A24" s="16">
        <v>1.5882910298599251</v>
      </c>
      <c r="B24" s="1">
        <v>10</v>
      </c>
      <c r="C24" s="3">
        <f t="shared" si="2"/>
        <v>-6.9777089982037577E-2</v>
      </c>
      <c r="D24" s="3">
        <f t="shared" si="2"/>
        <v>-8.5074332431149813E-3</v>
      </c>
      <c r="E24" s="3">
        <f t="shared" si="2"/>
        <v>2.4492826859810357E-2</v>
      </c>
      <c r="F24" s="3">
        <f t="shared" si="2"/>
        <v>-8.3141051540019051E-2</v>
      </c>
      <c r="G24" s="3">
        <f t="shared" si="3"/>
        <v>-6.9777089982037577E-2</v>
      </c>
      <c r="H24" s="3">
        <f t="shared" si="2"/>
        <v>-6.7152946155888849E-2</v>
      </c>
      <c r="I24" s="3">
        <f t="shared" si="2"/>
        <v>-3.198852909263783E-2</v>
      </c>
      <c r="J24" s="3">
        <f t="shared" si="2"/>
        <v>-6.9777089982037577E-2</v>
      </c>
      <c r="K24" s="3">
        <f t="shared" si="2"/>
        <v>1.7014016281184263E-2</v>
      </c>
      <c r="L24" s="3">
        <f t="shared" si="2"/>
        <v>-3.198852909263783E-2</v>
      </c>
      <c r="M24" s="3">
        <f t="shared" si="2"/>
        <v>-8.5074332431149813E-3</v>
      </c>
      <c r="N24" s="3">
        <f t="shared" si="2"/>
        <v>-3.198852909263783E-2</v>
      </c>
      <c r="O24" s="3">
        <f t="shared" si="2"/>
        <v>-2.2443211186407463E-2</v>
      </c>
      <c r="P24" s="3">
        <f t="shared" si="2"/>
        <v>-8.3141051540019051E-2</v>
      </c>
      <c r="Q24" s="3">
        <f t="shared" si="2"/>
        <v>1.3768961468037189E-2</v>
      </c>
      <c r="R24" s="3">
        <f t="shared" si="4"/>
        <v>2.7735771665740039E-3</v>
      </c>
      <c r="S24" s="3">
        <f t="shared" si="5"/>
        <v>-3.1009455017218857E-2</v>
      </c>
      <c r="T24" s="3">
        <f t="shared" si="2"/>
        <v>-3.8062676804831108E-2</v>
      </c>
    </row>
    <row r="25" spans="1:20">
      <c r="A25" s="16">
        <v>1.5857718008670618</v>
      </c>
      <c r="B25" s="1">
        <v>11</v>
      </c>
      <c r="C25" s="3">
        <f t="shared" si="2"/>
        <v>-2.9469300099774554E-2</v>
      </c>
      <c r="D25" s="3">
        <f t="shared" si="2"/>
        <v>-5.9882042502517052E-3</v>
      </c>
      <c r="E25" s="3">
        <f t="shared" si="2"/>
        <v>4.76966547125246E-2</v>
      </c>
      <c r="F25" s="3">
        <f t="shared" si="2"/>
        <v>-8.0621822547155775E-2</v>
      </c>
      <c r="G25" s="3">
        <f t="shared" si="3"/>
        <v>-4.170375651678615E-2</v>
      </c>
      <c r="H25" s="3">
        <f t="shared" si="2"/>
        <v>-1.7570076800066836E-2</v>
      </c>
      <c r="I25" s="3">
        <f t="shared" si="2"/>
        <v>-5.9882042502517052E-3</v>
      </c>
      <c r="J25" s="3">
        <f t="shared" si="2"/>
        <v>-4.170375651678615E-2</v>
      </c>
      <c r="K25" s="3">
        <f t="shared" si="2"/>
        <v>1.6288190460900465E-2</v>
      </c>
      <c r="L25" s="3">
        <f t="shared" si="2"/>
        <v>-1.7570076800066836E-2</v>
      </c>
      <c r="M25" s="3">
        <f t="shared" si="2"/>
        <v>5.2928061594372799E-3</v>
      </c>
      <c r="N25" s="3">
        <f t="shared" si="2"/>
        <v>5.2928061594372799E-3</v>
      </c>
      <c r="O25" s="3">
        <f t="shared" si="2"/>
        <v>-1.7570076800066836E-2</v>
      </c>
      <c r="P25" s="3">
        <f t="shared" si="2"/>
        <v>-5.1745694810926723E-2</v>
      </c>
      <c r="Q25" s="3">
        <f t="shared" si="2"/>
        <v>3.1228540253837034E-2</v>
      </c>
      <c r="R25" s="3">
        <f t="shared" si="4"/>
        <v>2.7012055852673633E-2</v>
      </c>
      <c r="S25" s="3">
        <f t="shared" si="5"/>
        <v>-9.8626561856482997E-3</v>
      </c>
      <c r="T25" s="3">
        <f t="shared" si="2"/>
        <v>-3.5543447811967832E-2</v>
      </c>
    </row>
    <row r="26" spans="1:20">
      <c r="A26" s="16">
        <v>1.4710386699273239</v>
      </c>
      <c r="B26" s="1">
        <v>12</v>
      </c>
      <c r="C26" s="3">
        <f t="shared" si="2"/>
        <v>-3.9674905768336544E-2</v>
      </c>
      <c r="D26" s="3">
        <f t="shared" si="2"/>
        <v>-5.6558184789057275E-3</v>
      </c>
      <c r="E26" s="3">
        <f t="shared" si="2"/>
        <v>-8.640672028367824E-3</v>
      </c>
      <c r="F26" s="3">
        <f t="shared" si="2"/>
        <v>-9.0827428215717987E-2</v>
      </c>
      <c r="G26" s="3">
        <f t="shared" si="3"/>
        <v>-8.1872585562791533E-2</v>
      </c>
      <c r="H26" s="3">
        <f t="shared" si="2"/>
        <v>-6.4498489493368671E-2</v>
      </c>
      <c r="I26" s="3">
        <f t="shared" si="2"/>
        <v>-1.6193809918813695E-2</v>
      </c>
      <c r="J26" s="3">
        <f t="shared" si="2"/>
        <v>-9.0827428215717987E-2</v>
      </c>
      <c r="K26" s="3">
        <f t="shared" si="2"/>
        <v>1.7177793898883742E-3</v>
      </c>
      <c r="L26" s="3">
        <f t="shared" si="2"/>
        <v>-4.6157033296256866E-2</v>
      </c>
      <c r="M26" s="3">
        <f t="shared" si="2"/>
        <v>-8.640672028367824E-3</v>
      </c>
      <c r="N26" s="3">
        <f t="shared" si="2"/>
        <v>-2.2332350022244096E-2</v>
      </c>
      <c r="O26" s="3">
        <f t="shared" si="2"/>
        <v>-3.0129587862106177E-2</v>
      </c>
      <c r="P26" s="3">
        <f t="shared" si="2"/>
        <v>-8.7223303946892594E-2</v>
      </c>
      <c r="Q26" s="3">
        <f t="shared" si="2"/>
        <v>-4.1710495732143471E-3</v>
      </c>
      <c r="R26" s="3">
        <f t="shared" si="4"/>
        <v>6.0825847923384746E-3</v>
      </c>
      <c r="S26" s="3">
        <f t="shared" si="5"/>
        <v>-3.5472991340567139E-2</v>
      </c>
      <c r="T26" s="3">
        <f t="shared" si="2"/>
        <v>-6.4498489493368671E-2</v>
      </c>
    </row>
    <row r="27" spans="1:20">
      <c r="A27" s="16">
        <v>1.38232763007427</v>
      </c>
      <c r="B27" s="1">
        <v>13</v>
      </c>
      <c r="C27" s="3">
        <f t="shared" si="2"/>
        <v>-8.1297634410288699E-2</v>
      </c>
      <c r="D27" s="3">
        <f t="shared" si="2"/>
        <v>-3.4022767026109291E-2</v>
      </c>
      <c r="E27" s="3">
        <f t="shared" si="2"/>
        <v>-3.0145111962907478E-2</v>
      </c>
      <c r="F27" s="3">
        <f t="shared" si="2"/>
        <v>-0.12705512497096394</v>
      </c>
      <c r="G27" s="3">
        <f t="shared" si="3"/>
        <v>-9.2293018711751884E-2</v>
      </c>
      <c r="H27" s="3">
        <f t="shared" si="2"/>
        <v>-8.1297634410288699E-2</v>
      </c>
      <c r="I27" s="3">
        <f t="shared" si="2"/>
        <v>-3.0145111962907478E-2</v>
      </c>
      <c r="J27" s="3">
        <f t="shared" si="2"/>
        <v>-0.10357402912144109</v>
      </c>
      <c r="K27" s="3">
        <f t="shared" si="2"/>
        <v>-2.1163883626640345E-3</v>
      </c>
      <c r="L27" s="3">
        <f t="shared" si="2"/>
        <v>-6.0108335340350649E-2</v>
      </c>
      <c r="M27" s="3">
        <f t="shared" si="2"/>
        <v>-2.1163883626640345E-3</v>
      </c>
      <c r="N27" s="3">
        <f t="shared" si="2"/>
        <v>-3.5974655623631335E-2</v>
      </c>
      <c r="O27" s="3">
        <f t="shared" si="2"/>
        <v>-3.9904949252063782E-2</v>
      </c>
      <c r="P27" s="3">
        <f t="shared" si="2"/>
        <v>-9.2293018711751884E-2</v>
      </c>
      <c r="Q27" s="3">
        <f t="shared" si="2"/>
        <v>-2.1163883626640345E-3</v>
      </c>
      <c r="R27" s="3">
        <f t="shared" si="4"/>
        <v>-2.1163883626640345E-3</v>
      </c>
      <c r="S27" s="3">
        <f t="shared" si="5"/>
        <v>-4.9258386486550121E-2</v>
      </c>
      <c r="T27" s="3">
        <f t="shared" si="2"/>
        <v>-6.0108335340350649E-2</v>
      </c>
    </row>
    <row r="28" spans="1:20">
      <c r="A28" s="16">
        <v>1.4119678378310929</v>
      </c>
      <c r="B28" s="1">
        <v>14</v>
      </c>
      <c r="C28" s="3">
        <f t="shared" si="2"/>
        <v>-6.9545157008886749E-2</v>
      </c>
      <c r="D28" s="3">
        <f t="shared" si="2"/>
        <v>-3.1756596119487002E-2</v>
      </c>
      <c r="E28" s="3">
        <f t="shared" si="2"/>
        <v>-1.4027829159055205E-2</v>
      </c>
      <c r="F28" s="3">
        <f t="shared" si="2"/>
        <v>-0.11093784216711167</v>
      </c>
      <c r="G28" s="3">
        <f t="shared" si="3"/>
        <v>-8.9748543097173616E-2</v>
      </c>
      <c r="H28" s="3">
        <f t="shared" si="2"/>
        <v>-6.9545157008886749E-2</v>
      </c>
      <c r="I28" s="3">
        <f t="shared" si="2"/>
        <v>-3.1756596119487002E-2</v>
      </c>
      <c r="J28" s="3">
        <f t="shared" si="2"/>
        <v>-0.10021397677533872</v>
      </c>
      <c r="K28" s="3">
        <f t="shared" si="2"/>
        <v>-1.4027829159055205E-2</v>
      </c>
      <c r="L28" s="3">
        <f t="shared" si="2"/>
        <v>-5.0240001813500079E-2</v>
      </c>
      <c r="M28" s="3">
        <f t="shared" si="2"/>
        <v>-1.4027829159055205E-2</v>
      </c>
      <c r="N28" s="3">
        <f t="shared" si="2"/>
        <v>-5.0240001813500079E-2</v>
      </c>
      <c r="O28" s="3">
        <f t="shared" si="2"/>
        <v>-5.7859398683691943E-2</v>
      </c>
      <c r="P28" s="3">
        <f t="shared" si="2"/>
        <v>-8.9748543097173616E-2</v>
      </c>
      <c r="Q28" s="3">
        <f t="shared" si="2"/>
        <v>-1.4027829159055205E-2</v>
      </c>
      <c r="R28" s="3">
        <f t="shared" si="4"/>
        <v>3.0055101397250539E-3</v>
      </c>
      <c r="S28" s="3">
        <f t="shared" si="5"/>
        <v>-4.8943775291360403E-2</v>
      </c>
      <c r="T28" s="3">
        <f t="shared" si="2"/>
        <v>-6.9545157008886749E-2</v>
      </c>
    </row>
    <row r="29" spans="1:20">
      <c r="A29" s="16">
        <v>1.5308177225751811</v>
      </c>
      <c r="B29" s="1">
        <v>7</v>
      </c>
      <c r="C29" s="3">
        <f t="shared" si="2"/>
        <v>-6.8419724676225036E-2</v>
      </c>
      <c r="D29" s="3">
        <f t="shared" si="2"/>
        <v>-1.2303782697293597E-2</v>
      </c>
      <c r="E29" s="3">
        <f t="shared" si="2"/>
        <v>-1.2303782697293597E-2</v>
      </c>
      <c r="F29" s="3">
        <f t="shared" si="2"/>
        <v>-0.1506064808635752</v>
      </c>
      <c r="G29" s="3">
        <f t="shared" si="3"/>
        <v>-8.3659691232961908E-2</v>
      </c>
      <c r="H29" s="3">
        <f t="shared" si="2"/>
        <v>-5.3696467855518737E-2</v>
      </c>
      <c r="I29" s="3">
        <f t="shared" si="2"/>
        <v>-5.3696467855518737E-2</v>
      </c>
      <c r="J29" s="3">
        <f t="shared" si="2"/>
        <v>-8.2111402670101308E-2</v>
      </c>
      <c r="K29" s="3">
        <f t="shared" si="2"/>
        <v>-1.2303782697293597E-2</v>
      </c>
      <c r="L29" s="3">
        <f t="shared" si="2"/>
        <v>-8.3659691232961908E-2</v>
      </c>
      <c r="M29" s="3">
        <f t="shared" si="2"/>
        <v>-8.3659691232961908E-2</v>
      </c>
      <c r="N29" s="3">
        <f t="shared" si="2"/>
        <v>-1.2303782697293597E-2</v>
      </c>
      <c r="O29" s="3">
        <f t="shared" si="2"/>
        <v>-5.3696467855518737E-2</v>
      </c>
      <c r="P29" s="3">
        <f t="shared" si="2"/>
        <v>-9.1485028744918484E-2</v>
      </c>
      <c r="Q29" s="3">
        <f t="shared" si="2"/>
        <v>1.3250321775094553E-2</v>
      </c>
      <c r="R29" s="3">
        <f t="shared" si="4"/>
        <v>-1.2303782697293597E-2</v>
      </c>
      <c r="S29" s="3">
        <f t="shared" si="5"/>
        <v>-5.135038765833877E-2</v>
      </c>
      <c r="T29" s="3">
        <f t="shared" si="2"/>
        <v>-5.3696467855518737E-2</v>
      </c>
    </row>
    <row r="30" spans="1:20">
      <c r="A30" s="16">
        <v>1.0924544364730981</v>
      </c>
      <c r="B30" s="1">
        <v>8</v>
      </c>
      <c r="C30" s="3">
        <f t="shared" si="2"/>
        <v>-5.1061751314873005E-2</v>
      </c>
      <c r="D30" s="3">
        <f t="shared" si="2"/>
        <v>-8.3854264711180626E-2</v>
      </c>
      <c r="E30" s="3">
        <f t="shared" si="2"/>
        <v>5.367359920513981E-2</v>
      </c>
      <c r="F30" s="3">
        <f t="shared" si="2"/>
        <v>-7.1265137403160095E-2</v>
      </c>
      <c r="G30" s="3">
        <f t="shared" si="3"/>
        <v>-1.3273190425473258E-2</v>
      </c>
      <c r="H30" s="3">
        <f t="shared" si="2"/>
        <v>-9.2454436473098145E-2</v>
      </c>
      <c r="I30" s="3">
        <f t="shared" si="2"/>
        <v>-1.3273190425473258E-2</v>
      </c>
      <c r="J30" s="3">
        <f t="shared" si="2"/>
        <v>-9.2454436473098145E-2</v>
      </c>
      <c r="K30" s="3">
        <f t="shared" si="2"/>
        <v>2.1488915833738576E-2</v>
      </c>
      <c r="L30" s="3">
        <f t="shared" si="2"/>
        <v>4.4555765349583165E-3</v>
      </c>
      <c r="M30" s="3">
        <f t="shared" si="2"/>
        <v>-1.3273190425473258E-2</v>
      </c>
      <c r="N30" s="3">
        <f t="shared" si="2"/>
        <v>-3.1756596119486558E-2</v>
      </c>
      <c r="O30" s="3">
        <f t="shared" si="2"/>
        <v>3.7879332021907963E-2</v>
      </c>
      <c r="P30" s="3">
        <f t="shared" si="2"/>
        <v>-9.2454436473098145E-2</v>
      </c>
      <c r="Q30" s="3">
        <f t="shared" si="2"/>
        <v>2.1488915833738576E-2</v>
      </c>
      <c r="R30" s="3">
        <f t="shared" si="4"/>
        <v>-5.1061751314873005E-2</v>
      </c>
      <c r="S30" s="3">
        <f t="shared" si="5"/>
        <v>-2.6594742483699196E-2</v>
      </c>
      <c r="T30" s="3">
        <f t="shared" si="2"/>
        <v>-5.1061751314873005E-2</v>
      </c>
    </row>
    <row r="31" spans="1:20">
      <c r="A31" s="17" t="s">
        <v>0</v>
      </c>
      <c r="B31" s="1" t="s">
        <v>46</v>
      </c>
      <c r="C31" s="1" t="s">
        <v>47</v>
      </c>
      <c r="D31" s="1" t="s">
        <v>48</v>
      </c>
      <c r="E31" s="1" t="s">
        <v>49</v>
      </c>
      <c r="F31" s="1" t="s">
        <v>50</v>
      </c>
      <c r="G31" s="1" t="s">
        <v>51</v>
      </c>
      <c r="H31" s="1" t="s">
        <v>52</v>
      </c>
      <c r="I31" s="1"/>
      <c r="J31" s="1" t="s">
        <v>53</v>
      </c>
      <c r="K31" s="1" t="s">
        <v>54</v>
      </c>
      <c r="L31" s="1" t="s">
        <v>55</v>
      </c>
    </row>
    <row r="32" spans="1:20">
      <c r="A32" s="18">
        <v>2.3227181971229638</v>
      </c>
      <c r="B32" s="1">
        <v>1</v>
      </c>
      <c r="C32">
        <f>COUNT(C6:R6)</f>
        <v>16</v>
      </c>
      <c r="D32" s="2">
        <f>AVERAGE(C6:R6)</f>
        <v>163.25</v>
      </c>
      <c r="E32" s="2">
        <f>MIN(C6:R6)</f>
        <v>131</v>
      </c>
      <c r="F32" s="2">
        <f>MAX(C6:R6)</f>
        <v>188</v>
      </c>
      <c r="G32" s="19">
        <f>STDEV(C6:R6)</f>
        <v>16.695308722312785</v>
      </c>
      <c r="H32" s="19">
        <f t="shared" ref="H32:H43" si="6">G32*100/D32</f>
        <v>10.226835358231414</v>
      </c>
      <c r="I32">
        <v>1</v>
      </c>
      <c r="J32" s="3">
        <f>LOG10(D32)-$A32</f>
        <v>-0.10986500717585246</v>
      </c>
      <c r="K32" s="3">
        <f>LOG10(E32)-$A32</f>
        <v>-0.20544690146719935</v>
      </c>
      <c r="L32" s="3">
        <f>LOG10(F32)-$A32</f>
        <v>-4.8560347859283759E-2</v>
      </c>
    </row>
    <row r="33" spans="1:12">
      <c r="A33" s="18">
        <v>1.4235283419024747</v>
      </c>
      <c r="B33" s="1">
        <v>3</v>
      </c>
      <c r="C33">
        <f t="shared" ref="C33:C43" si="7">COUNT(C7:R7)</f>
        <v>16</v>
      </c>
      <c r="D33" s="2">
        <f t="shared" ref="D33:D43" si="8">AVERAGE(C7:R7)</f>
        <v>25.675000000000001</v>
      </c>
      <c r="E33" s="2">
        <f t="shared" ref="E33:E43" si="9">MIN(C7:R7)</f>
        <v>22</v>
      </c>
      <c r="F33" s="2">
        <f t="shared" ref="F33:F43" si="10">MAX(C7:R7)</f>
        <v>30</v>
      </c>
      <c r="G33" s="19">
        <f t="shared" ref="G33:G43" si="11">STDEV(C7:R7)</f>
        <v>2.4441767530193141</v>
      </c>
      <c r="H33" s="19">
        <f t="shared" si="6"/>
        <v>9.5196757663848643</v>
      </c>
      <c r="I33">
        <v>3</v>
      </c>
      <c r="J33" s="3">
        <f t="shared" ref="J33:L43" si="12">LOG10(D33)-$A33</f>
        <v>-1.4017889633158864E-2</v>
      </c>
      <c r="K33" s="3">
        <f t="shared" si="12"/>
        <v>-8.110566108026851E-2</v>
      </c>
      <c r="L33" s="3">
        <f t="shared" si="12"/>
        <v>5.3592912817187699E-2</v>
      </c>
    </row>
    <row r="34" spans="1:12">
      <c r="A34" s="18">
        <v>1.329011917768204</v>
      </c>
      <c r="B34" s="1">
        <v>4</v>
      </c>
      <c r="C34">
        <f t="shared" si="7"/>
        <v>16</v>
      </c>
      <c r="D34" s="2">
        <f t="shared" si="8"/>
        <v>18.506250000000001</v>
      </c>
      <c r="E34" s="2">
        <f t="shared" si="9"/>
        <v>15</v>
      </c>
      <c r="F34" s="2">
        <f t="shared" si="10"/>
        <v>22</v>
      </c>
      <c r="G34" s="19">
        <f t="shared" si="11"/>
        <v>2.3521532688156075</v>
      </c>
      <c r="H34" s="19">
        <f t="shared" si="6"/>
        <v>12.710048058442998</v>
      </c>
      <c r="I34">
        <v>4</v>
      </c>
      <c r="J34" s="3">
        <f t="shared" si="12"/>
        <v>-6.1693493034829627E-2</v>
      </c>
      <c r="K34" s="3">
        <f t="shared" si="12"/>
        <v>-0.15292065871252269</v>
      </c>
      <c r="L34" s="3">
        <f t="shared" si="12"/>
        <v>1.3410763054002128E-2</v>
      </c>
    </row>
    <row r="35" spans="1:12">
      <c r="A35" s="18">
        <v>1.6286707336010562</v>
      </c>
      <c r="B35" s="1">
        <v>5</v>
      </c>
      <c r="C35">
        <f t="shared" si="7"/>
        <v>16</v>
      </c>
      <c r="D35" s="2">
        <f t="shared" si="8"/>
        <v>36.931249999999999</v>
      </c>
      <c r="E35" s="2">
        <f t="shared" si="9"/>
        <v>31.5</v>
      </c>
      <c r="F35" s="2">
        <f t="shared" si="10"/>
        <v>41.7</v>
      </c>
      <c r="G35" s="19">
        <f t="shared" si="11"/>
        <v>3.1118523422553372</v>
      </c>
      <c r="H35" s="19">
        <f t="shared" si="6"/>
        <v>8.426068281618786</v>
      </c>
      <c r="I35">
        <v>5</v>
      </c>
      <c r="J35" s="3">
        <f t="shared" si="12"/>
        <v>-6.1276726277314619E-2</v>
      </c>
      <c r="K35" s="3">
        <f t="shared" si="12"/>
        <v>-0.13036017981145576</v>
      </c>
      <c r="L35" s="3">
        <f t="shared" si="12"/>
        <v>-8.5346786272986197E-3</v>
      </c>
    </row>
    <row r="36" spans="1:12">
      <c r="A36" s="18">
        <v>1.4284699409124848</v>
      </c>
      <c r="B36" s="1">
        <v>6</v>
      </c>
      <c r="C36">
        <f t="shared" si="7"/>
        <v>16</v>
      </c>
      <c r="D36" s="2">
        <f t="shared" si="8"/>
        <v>23.537499999999998</v>
      </c>
      <c r="E36" s="2">
        <f t="shared" si="9"/>
        <v>20.100000000000001</v>
      </c>
      <c r="F36" s="2">
        <f t="shared" si="10"/>
        <v>28</v>
      </c>
      <c r="G36" s="19">
        <f t="shared" si="11"/>
        <v>2.3505673074104263</v>
      </c>
      <c r="H36" s="19">
        <f t="shared" si="6"/>
        <v>9.9864782046114779</v>
      </c>
      <c r="I36">
        <v>6</v>
      </c>
      <c r="J36" s="3">
        <f t="shared" si="12"/>
        <v>-5.670960788776358E-2</v>
      </c>
      <c r="K36" s="3">
        <f t="shared" si="12"/>
        <v>-0.12527388349199597</v>
      </c>
      <c r="L36" s="3">
        <f t="shared" si="12"/>
        <v>1.8688090429734405E-2</v>
      </c>
    </row>
    <row r="37" spans="1:12">
      <c r="A37" s="18">
        <v>1.5882910298599251</v>
      </c>
      <c r="B37" s="1">
        <v>10</v>
      </c>
      <c r="C37">
        <f t="shared" si="7"/>
        <v>16</v>
      </c>
      <c r="D37" s="2">
        <f t="shared" si="8"/>
        <v>36.081249999999997</v>
      </c>
      <c r="E37" s="2">
        <f t="shared" si="9"/>
        <v>32</v>
      </c>
      <c r="F37" s="2">
        <f t="shared" si="10"/>
        <v>41</v>
      </c>
      <c r="G37" s="19">
        <f t="shared" si="11"/>
        <v>3.0969272405617869</v>
      </c>
      <c r="H37" s="19">
        <f t="shared" si="6"/>
        <v>8.5832038539734263</v>
      </c>
      <c r="I37">
        <v>10</v>
      </c>
      <c r="J37" s="3">
        <f t="shared" si="12"/>
        <v>-3.1009455017218857E-2</v>
      </c>
      <c r="K37" s="3">
        <f t="shared" si="12"/>
        <v>-8.3141051540019051E-2</v>
      </c>
      <c r="L37" s="3">
        <f t="shared" si="12"/>
        <v>2.4492826859810357E-2</v>
      </c>
    </row>
    <row r="38" spans="1:12">
      <c r="A38" s="18">
        <v>1.5857718008670618</v>
      </c>
      <c r="B38" s="1">
        <v>11</v>
      </c>
      <c r="C38">
        <f t="shared" si="7"/>
        <v>16</v>
      </c>
      <c r="D38" s="2">
        <f t="shared" si="8"/>
        <v>37.662500000000001</v>
      </c>
      <c r="E38" s="2">
        <f t="shared" si="9"/>
        <v>32</v>
      </c>
      <c r="F38" s="2">
        <f t="shared" si="10"/>
        <v>43</v>
      </c>
      <c r="G38" s="19">
        <f t="shared" si="11"/>
        <v>2.8888002123141936</v>
      </c>
      <c r="H38" s="19">
        <f t="shared" si="6"/>
        <v>7.6702295713619471</v>
      </c>
      <c r="I38">
        <v>11</v>
      </c>
      <c r="J38" s="3">
        <f t="shared" si="12"/>
        <v>-9.8626561856482997E-3</v>
      </c>
      <c r="K38" s="3">
        <f t="shared" si="12"/>
        <v>-8.0621822547155775E-2</v>
      </c>
      <c r="L38" s="3">
        <f t="shared" si="12"/>
        <v>4.76966547125246E-2</v>
      </c>
    </row>
    <row r="39" spans="1:12">
      <c r="A39" s="18">
        <v>1.4710386699273239</v>
      </c>
      <c r="B39" s="1">
        <v>12</v>
      </c>
      <c r="C39">
        <f t="shared" si="7"/>
        <v>16</v>
      </c>
      <c r="D39" s="2">
        <f t="shared" si="8"/>
        <v>27.262500000000003</v>
      </c>
      <c r="E39" s="2">
        <f t="shared" si="9"/>
        <v>24</v>
      </c>
      <c r="F39" s="2">
        <f t="shared" si="10"/>
        <v>30</v>
      </c>
      <c r="G39" s="19">
        <f t="shared" si="11"/>
        <v>2.1853680086733993</v>
      </c>
      <c r="H39" s="19">
        <f t="shared" si="6"/>
        <v>8.0160220400674884</v>
      </c>
      <c r="I39">
        <v>12</v>
      </c>
      <c r="J39" s="3">
        <f t="shared" si="12"/>
        <v>-3.5472991340567139E-2</v>
      </c>
      <c r="K39" s="3">
        <f t="shared" si="12"/>
        <v>-9.0827428215717987E-2</v>
      </c>
      <c r="L39" s="3">
        <f t="shared" si="12"/>
        <v>6.0825847923384746E-3</v>
      </c>
    </row>
    <row r="40" spans="1:12">
      <c r="A40" s="18">
        <v>1.38232763007427</v>
      </c>
      <c r="B40" s="1">
        <v>13</v>
      </c>
      <c r="C40">
        <f t="shared" si="7"/>
        <v>16</v>
      </c>
      <c r="D40" s="2">
        <f t="shared" si="8"/>
        <v>21.53125</v>
      </c>
      <c r="E40" s="2">
        <f t="shared" si="9"/>
        <v>18</v>
      </c>
      <c r="F40" s="2">
        <f t="shared" si="10"/>
        <v>24</v>
      </c>
      <c r="G40" s="19">
        <f t="shared" si="11"/>
        <v>1.9935625564969548</v>
      </c>
      <c r="H40" s="19">
        <f t="shared" si="6"/>
        <v>9.2589262420758427</v>
      </c>
      <c r="I40">
        <v>13</v>
      </c>
      <c r="J40" s="3">
        <f t="shared" si="12"/>
        <v>-4.9258386486550121E-2</v>
      </c>
      <c r="K40" s="3">
        <f t="shared" si="12"/>
        <v>-0.12705512497096394</v>
      </c>
      <c r="L40" s="3">
        <f t="shared" si="12"/>
        <v>-2.1163883626640345E-3</v>
      </c>
    </row>
    <row r="41" spans="1:12">
      <c r="A41" s="18">
        <v>1.4119678378310929</v>
      </c>
      <c r="B41" s="1">
        <v>14</v>
      </c>
      <c r="C41">
        <f t="shared" si="7"/>
        <v>16</v>
      </c>
      <c r="D41" s="2">
        <f t="shared" si="8"/>
        <v>23.068750000000001</v>
      </c>
      <c r="E41" s="2">
        <f t="shared" si="9"/>
        <v>20</v>
      </c>
      <c r="F41" s="2">
        <f t="shared" si="10"/>
        <v>26</v>
      </c>
      <c r="G41" s="19">
        <f t="shared" si="11"/>
        <v>1.8678753527292009</v>
      </c>
      <c r="H41" s="19">
        <f t="shared" si="6"/>
        <v>8.0969942139439741</v>
      </c>
      <c r="I41">
        <v>14</v>
      </c>
      <c r="J41" s="3">
        <f t="shared" si="12"/>
        <v>-4.8943775291360403E-2</v>
      </c>
      <c r="K41" s="3">
        <f t="shared" si="12"/>
        <v>-0.11093784216711167</v>
      </c>
      <c r="L41" s="3">
        <f t="shared" si="12"/>
        <v>3.0055101397250539E-3</v>
      </c>
    </row>
    <row r="42" spans="1:12">
      <c r="A42" s="18">
        <v>1.5308177225751811</v>
      </c>
      <c r="B42" s="1">
        <v>7</v>
      </c>
      <c r="C42">
        <f t="shared" si="7"/>
        <v>16</v>
      </c>
      <c r="D42" s="2">
        <f t="shared" si="8"/>
        <v>30.162500000000001</v>
      </c>
      <c r="E42" s="2">
        <f t="shared" si="9"/>
        <v>24</v>
      </c>
      <c r="F42" s="2">
        <f t="shared" si="10"/>
        <v>35</v>
      </c>
      <c r="G42" s="19">
        <f t="shared" si="11"/>
        <v>2.9261749776799064</v>
      </c>
      <c r="H42" s="19">
        <f t="shared" si="6"/>
        <v>9.7013675182093859</v>
      </c>
      <c r="I42">
        <v>7</v>
      </c>
      <c r="J42" s="3">
        <f t="shared" si="12"/>
        <v>-5.135038765833877E-2</v>
      </c>
      <c r="K42" s="3">
        <f t="shared" si="12"/>
        <v>-0.1506064808635752</v>
      </c>
      <c r="L42" s="3">
        <f t="shared" si="12"/>
        <v>1.3250321775094553E-2</v>
      </c>
    </row>
    <row r="43" spans="1:12">
      <c r="A43" s="18">
        <v>1.0924544364730981</v>
      </c>
      <c r="B43" s="1">
        <v>8</v>
      </c>
      <c r="C43">
        <f t="shared" si="7"/>
        <v>16</v>
      </c>
      <c r="D43" s="2">
        <f t="shared" si="8"/>
        <v>11.637499999999999</v>
      </c>
      <c r="E43" s="2">
        <f t="shared" si="9"/>
        <v>10</v>
      </c>
      <c r="F43" s="2">
        <f t="shared" si="10"/>
        <v>14</v>
      </c>
      <c r="G43" s="19">
        <f t="shared" si="11"/>
        <v>1.3200378782444155</v>
      </c>
      <c r="H43" s="19">
        <f t="shared" si="6"/>
        <v>11.342967804463292</v>
      </c>
      <c r="I43">
        <v>8</v>
      </c>
      <c r="J43" s="3">
        <f t="shared" si="12"/>
        <v>-2.6594742483699196E-2</v>
      </c>
      <c r="K43" s="3">
        <f t="shared" si="12"/>
        <v>-9.2454436473098145E-2</v>
      </c>
      <c r="L43" s="3">
        <f t="shared" si="12"/>
        <v>5.367359920513981E-2</v>
      </c>
    </row>
  </sheetData>
  <sheetCalcPr fullCalcOnLoad="1"/>
  <phoneticPr fontId="3"/>
  <pageMargins left="0.75" right="0.75" top="1" bottom="1" header="0.4921259845" footer="0.492125984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MNHN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Eisenmann</dc:creator>
  <cp:lastModifiedBy>Vera Eisenmann</cp:lastModifiedBy>
  <dcterms:created xsi:type="dcterms:W3CDTF">2003-11-21T11:56:56Z</dcterms:created>
  <dcterms:modified xsi:type="dcterms:W3CDTF">2020-04-19T09:15:17Z</dcterms:modified>
</cp:coreProperties>
</file>